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firstSheet="1"/>
  </bookViews>
  <sheets>
    <sheet name="清单说明" sheetId="8" r:id="rId1"/>
    <sheet name="汇总表" sheetId="7" r:id="rId2"/>
    <sheet name="一般项目清单" sheetId="5" r:id="rId3"/>
    <sheet name="分部分项工程量清单" sheetId="6" r:id="rId4"/>
    <sheet name="单价分析表" sheetId="11" r:id="rId5"/>
  </sheets>
  <externalReferences>
    <externalReference r:id="rId7"/>
  </externalReferences>
  <definedNames>
    <definedName name="_xlnm._FilterDatabase" localSheetId="3" hidden="1">分部分项工程量清单!$A$1:$H$82</definedName>
    <definedName name="BZ">#REF!</definedName>
    <definedName name="i">[1]辅助计算表!$B$3</definedName>
    <definedName name="p">[1]辅助计算表!$B$2</definedName>
    <definedName name="_xlnm.Print_Area" localSheetId="4">单价分析表!$A$1:$Q$22</definedName>
    <definedName name="_xlnm.Print_Area" localSheetId="3">分部分项工程量清单!$A$1:$G$82</definedName>
    <definedName name="_xlnm.Print_Area" localSheetId="1">汇总表!$A$1:$D$12</definedName>
    <definedName name="_xlnm.Print_Area" localSheetId="0">清单说明!$A$1:$A$18</definedName>
    <definedName name="_xlnm.Print_Area" localSheetId="2">一般项目清单!$A$1:$G$13</definedName>
    <definedName name="_xlnm.Print_Titles" localSheetId="3">分部分项工程量清单!$1:$3</definedName>
    <definedName name="_xlnm.Print_Titles" localSheetId="0">清单说明!$1:$2</definedName>
    <definedName name="_xlnm.Print_Titles" localSheetId="2">一般项目清单!$1:$3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<sst xmlns="http://schemas.openxmlformats.org/spreadsheetml/2006/main" count="342" uniqueCount="230">
  <si>
    <t>工程量清单总说明</t>
  </si>
  <si>
    <t>项目名称：秦淮河船闸抽水检修工程（施工QHHCZ-CSJX-SG包）</t>
  </si>
  <si>
    <r>
      <rPr>
        <sz val="10"/>
        <rFont val="Times New Roman"/>
        <charset val="134"/>
      </rPr>
      <t xml:space="preserve">    1.</t>
    </r>
    <r>
      <rPr>
        <sz val="10"/>
        <rFont val="宋体"/>
        <charset val="134"/>
      </rPr>
      <t>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</si>
  <si>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0"/>
        <rFont val="Times New Roman"/>
        <charset val="134"/>
      </rPr>
      <t xml:space="preserve">    2.</t>
    </r>
    <r>
      <rPr>
        <sz val="10"/>
        <rFont val="宋体"/>
        <charset val="134"/>
      </rPr>
      <t>本工程量清单应与招标文件中的投标人须知、通用合同条款、专用合同条款、工程量清单计量规则、技术规范及图纸等一起阅读和理解。</t>
    </r>
  </si>
  <si>
    <r>
      <rPr>
        <sz val="10"/>
        <rFont val="Times New Roman"/>
        <charset val="134"/>
      </rPr>
      <t xml:space="preserve">    3.</t>
    </r>
    <r>
      <rPr>
        <sz val="10"/>
        <rFont val="宋体"/>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以合格工程量计量，按本工程量清单的单价和总额价计算支付金额；或根据具体情况，按合同条款规定，按监理人确定的单价或总额价计算支付额。</t>
    </r>
  </si>
  <si>
    <r>
      <rPr>
        <sz val="10"/>
        <rFont val="Times New Roman"/>
        <charset val="134"/>
      </rPr>
      <t xml:space="preserve">    4.</t>
    </r>
    <r>
      <rPr>
        <sz val="10"/>
        <rFont val="宋体"/>
        <charset val="134"/>
      </rPr>
      <t>工程量清单中本合同工程的每一个细目，都需填入单价；对于没有填入单价或总额价的细目，其费用应视为已包含在工程量清单的其它单价或总额价中，承包人必须按工程师指令完成工程量清单中未填入单价或总额价的工程细目，但不能得到结算与支付。</t>
    </r>
  </si>
  <si>
    <r>
      <rPr>
        <sz val="10"/>
        <rFont val="Times New Roman"/>
        <charset val="134"/>
      </rPr>
      <t xml:space="preserve">    5.</t>
    </r>
    <r>
      <rPr>
        <sz val="10"/>
        <rFont val="宋体"/>
        <charset val="134"/>
      </rPr>
      <t>符合合同条款的规定的全部费用应认为已被计入有标价的工程量所列各细目之中，未列细目不予计量的工作，其费用应视为已分摊在本合同工程的有关细目的单价或总额价之中。</t>
    </r>
  </si>
  <si>
    <r>
      <rPr>
        <sz val="10"/>
        <rFont val="Times New Roman"/>
        <charset val="134"/>
      </rPr>
      <t xml:space="preserve">    6.</t>
    </r>
    <r>
      <rPr>
        <sz val="10"/>
        <rFont val="宋体"/>
        <charset val="134"/>
      </rPr>
      <t>工程量清单中所列工程量的变动，不会降低或影响合同条款的效力，也不免除承包人按规定的标准进行施工和修复缺陷的责任。</t>
    </r>
  </si>
  <si>
    <r>
      <rPr>
        <sz val="10"/>
        <rFont val="Times New Roman"/>
        <charset val="134"/>
      </rPr>
      <t xml:space="preserve">    7.</t>
    </r>
    <r>
      <rPr>
        <sz val="10"/>
        <rFont val="宋体"/>
        <charset val="134"/>
      </rPr>
      <t>承包人对于本合同工程的各类装备的提供、运输、维护、装卸、拼装等支付的费用已包含在工程量清单的单价和总额价之中。</t>
    </r>
  </si>
  <si>
    <r>
      <rPr>
        <sz val="10"/>
        <rFont val="Times New Roman"/>
        <charset val="134"/>
      </rPr>
      <t xml:space="preserve">    8.</t>
    </r>
    <r>
      <rPr>
        <sz val="10"/>
        <rFont val="宋体"/>
        <charset val="134"/>
      </rPr>
      <t>清单工程量均为净量，未考虑因焊接、防腐等铺助工作所引起的重量变化，相关费用摊销到相关项目单价中。</t>
    </r>
  </si>
  <si>
    <r>
      <rPr>
        <sz val="10"/>
        <rFont val="Times New Roman"/>
        <charset val="134"/>
      </rPr>
      <t xml:space="preserve">    9.</t>
    </r>
    <r>
      <rPr>
        <sz val="10"/>
        <rFont val="宋体"/>
        <charset val="134"/>
      </rPr>
      <t>构件的各种试验、有关处理、防腐、运输及整体的安装调试工作均不单独计量，其费用摊销到相关费用单价中。</t>
    </r>
  </si>
  <si>
    <r>
      <rPr>
        <sz val="10"/>
        <rFont val="Times New Roman"/>
        <charset val="134"/>
      </rPr>
      <t xml:space="preserve">    10.</t>
    </r>
    <r>
      <rPr>
        <sz val="10"/>
        <rFont val="宋体"/>
        <charset val="134"/>
      </rPr>
      <t>工程量清单中各项金额均以人民币（元）结算。</t>
    </r>
  </si>
  <si>
    <r>
      <rPr>
        <sz val="10"/>
        <rFont val="Times New Roman"/>
        <charset val="134"/>
      </rPr>
      <t xml:space="preserve">    11.</t>
    </r>
    <r>
      <rPr>
        <sz val="10"/>
        <rFont val="宋体"/>
        <charset val="134"/>
      </rPr>
      <t>暂列金额（不含计日工总额）的数量及拟用子目的说明：暂列金额为工程量清单小计金额的</t>
    </r>
    <r>
      <rPr>
        <sz val="10"/>
        <rFont val="Times New Roman"/>
        <charset val="134"/>
      </rPr>
      <t xml:space="preserve"> 3%</t>
    </r>
    <r>
      <rPr>
        <sz val="10"/>
        <rFont val="宋体"/>
        <charset val="134"/>
      </rPr>
      <t>。</t>
    </r>
  </si>
  <si>
    <r>
      <rPr>
        <sz val="10"/>
        <rFont val="Times New Roman"/>
        <charset val="134"/>
      </rPr>
      <t xml:space="preserve">    12.</t>
    </r>
    <r>
      <rPr>
        <sz val="10"/>
        <rFont val="宋体"/>
        <charset val="134"/>
      </rPr>
      <t>安全生产费用按最高投标限价的</t>
    </r>
    <r>
      <rPr>
        <sz val="10"/>
        <rFont val="Times New Roman"/>
        <charset val="134"/>
      </rPr>
      <t>1.5</t>
    </r>
    <r>
      <rPr>
        <sz val="10"/>
        <rFont val="宋体"/>
        <charset val="134"/>
      </rPr>
      <t>％计取，工伤保险按最高投标限价的</t>
    </r>
    <r>
      <rPr>
        <sz val="10"/>
        <rFont val="Times New Roman"/>
        <charset val="134"/>
      </rPr>
      <t>3.0‰</t>
    </r>
    <r>
      <rPr>
        <sz val="10"/>
        <rFont val="宋体"/>
        <charset val="134"/>
      </rPr>
      <t>计取。一般项目清单中：文明施工费、环境保护费、施工生产及生活设施费、临时用电、临时用水、竣工文件等由承包人按总额报价包干，超出部分含在综合单价中，不另行计量；施工围挡清单工程量由承包人包干，超出部分含在综合单价中，不另行计量。</t>
    </r>
  </si>
  <si>
    <r>
      <rPr>
        <sz val="10"/>
        <rFont val="Times New Roman"/>
        <charset val="134"/>
      </rPr>
      <t xml:space="preserve">  13.</t>
    </r>
    <r>
      <rPr>
        <sz val="10"/>
        <rFont val="宋体"/>
        <charset val="134"/>
      </rPr>
      <t>建筑工程一切险、第三者责任险不单列，其所涉及费用应包括在其他相关工程细目的单价或总额价中。</t>
    </r>
  </si>
  <si>
    <r>
      <rPr>
        <sz val="10"/>
        <rFont val="Times New Roman"/>
        <charset val="134"/>
      </rPr>
      <t xml:space="preserve">  14.</t>
    </r>
    <r>
      <rPr>
        <sz val="10"/>
        <rFont val="宋体"/>
        <charset val="134"/>
      </rPr>
      <t>投标报价包含招标相关的服务费用(含招标代理服务费及清单限价编制费)。</t>
    </r>
  </si>
  <si>
    <r>
      <rPr>
        <sz val="10"/>
        <rFont val="Times New Roman"/>
        <charset val="134"/>
      </rPr>
      <t xml:space="preserve">  15.</t>
    </r>
    <r>
      <rPr>
        <sz val="10"/>
        <rFont val="宋体"/>
        <charset val="134"/>
      </rPr>
      <t>建筑物拆除、建筑垃圾、船闸底部淤泥及杂物清除弃运距及弃置场地投标人根据现场情况自行考虑，包含在相关项目的报价中，不单独计量和支付。</t>
    </r>
  </si>
  <si>
    <r>
      <rPr>
        <sz val="10"/>
        <rFont val="Times New Roman"/>
        <charset val="134"/>
      </rPr>
      <t xml:space="preserve">  16.</t>
    </r>
    <r>
      <rPr>
        <sz val="10"/>
        <rFont val="宋体"/>
        <charset val="134"/>
      </rPr>
      <t>除一般项目所列项外，其余履行一般项目各项要求的工作均不单独计量和支付，其所涉及费用应包括在其他相关工程细目的单价或总额价中。</t>
    </r>
  </si>
  <si>
    <t>工程量清单汇总表</t>
  </si>
  <si>
    <t>工程名称：秦淮河船闸抽水检修工程（施工QHHCZ-CSJX-SG包）          币单位：人民币元</t>
  </si>
  <si>
    <t>序号</t>
  </si>
  <si>
    <t>编码章次</t>
  </si>
  <si>
    <t>项目名称</t>
  </si>
  <si>
    <t>金额（元）</t>
  </si>
  <si>
    <t>1</t>
  </si>
  <si>
    <t>100100</t>
  </si>
  <si>
    <t>一般项目</t>
  </si>
  <si>
    <t>2</t>
  </si>
  <si>
    <t>分部分项工程项目</t>
  </si>
  <si>
    <t>2.1</t>
  </si>
  <si>
    <t>100600</t>
  </si>
  <si>
    <t>水工结构</t>
  </si>
  <si>
    <t>2.2</t>
  </si>
  <si>
    <t>100800</t>
  </si>
  <si>
    <t>金属结构</t>
  </si>
  <si>
    <t>2.3</t>
  </si>
  <si>
    <t>101000</t>
  </si>
  <si>
    <t>生产辅助及建筑物工程</t>
  </si>
  <si>
    <t>2.4</t>
  </si>
  <si>
    <t>100900</t>
  </si>
  <si>
    <t>电气工程</t>
  </si>
  <si>
    <t>清单合计（=1+2）</t>
  </si>
  <si>
    <t>暂列金额（=8*3%）</t>
  </si>
  <si>
    <t>投标报价（3+4）=5</t>
  </si>
  <si>
    <t>一般项目清单</t>
  </si>
  <si>
    <t>清单编码</t>
  </si>
  <si>
    <t>子目名称</t>
  </si>
  <si>
    <t>项目特征</t>
  </si>
  <si>
    <t>计量单位</t>
  </si>
  <si>
    <t>工程数量</t>
  </si>
  <si>
    <t>单价</t>
  </si>
  <si>
    <t>合价</t>
  </si>
  <si>
    <t>100100103001</t>
  </si>
  <si>
    <t>工伤保险</t>
  </si>
  <si>
    <r>
      <rPr>
        <sz val="9.5"/>
        <rFont val="宋体"/>
        <charset val="134"/>
      </rPr>
      <t>1.保险费按最高投标限价的3.0‰计取                         
2.明标不得下浮，</t>
    </r>
    <r>
      <rPr>
        <b/>
        <sz val="9.5"/>
        <rFont val="宋体"/>
        <charset val="134"/>
      </rPr>
      <t>按实结算且不高于所列金额</t>
    </r>
  </si>
  <si>
    <t>项</t>
  </si>
  <si>
    <t>100100104001</t>
  </si>
  <si>
    <t>安全生产费</t>
  </si>
  <si>
    <r>
      <rPr>
        <sz val="9.5"/>
        <rFont val="宋体"/>
        <charset val="134"/>
      </rPr>
      <t>1.安全生产费用按最高投标限价的1.5％计取                     
2.按《江苏省公路水运工程安全生产费用管理办法》执行
3.明标不得下浮，</t>
    </r>
    <r>
      <rPr>
        <b/>
        <sz val="9.5"/>
        <rFont val="宋体"/>
        <charset val="134"/>
      </rPr>
      <t>按实结算且不高于所列金额</t>
    </r>
  </si>
  <si>
    <t>100100104002</t>
  </si>
  <si>
    <t>文明施工费</t>
  </si>
  <si>
    <t>1.施工现场文明施工所需要的各项费用，含施工标准化费用</t>
  </si>
  <si>
    <t>100100105001</t>
  </si>
  <si>
    <t>环境保护费(含扬尘污染防治费用)</t>
  </si>
  <si>
    <t>1.与环境保护相关的费用(含扬尘污染防治费用)如污染物、废弃物的处理、对当地造成污染后的赔偿等一系列相关费用，包括道路及环境恢复</t>
  </si>
  <si>
    <t>100100106001</t>
  </si>
  <si>
    <t>施工生产及生活设施费</t>
  </si>
  <si>
    <t>1.施工所必须的临时建筑物、构筑物的搭设、维护、拆除，以及生活船舶等使用的摊销</t>
  </si>
  <si>
    <t>100100108001</t>
  </si>
  <si>
    <t>临时用电</t>
  </si>
  <si>
    <t>1.包括本工程的实施与保修以及承包人职工生活所需的全部电力供应</t>
  </si>
  <si>
    <t>100100109001</t>
  </si>
  <si>
    <t>临时用水</t>
  </si>
  <si>
    <t>1.包括本工程的实施与保修以及承包人职工生活所需的全部用水供应</t>
  </si>
  <si>
    <t>100100115001</t>
  </si>
  <si>
    <t>竣工文件</t>
  </si>
  <si>
    <t>1.按交通部《内河航运建设项目(工程)竣工验收办法》的规定编制交工验收所需的竣工文件</t>
  </si>
  <si>
    <t>100100116001</t>
  </si>
  <si>
    <t>施工围挡（含出入口大门）</t>
  </si>
  <si>
    <t>1.施工围挡（高度不低于1.8m，带喷淋与照明，施工围挡应符合建邺区、环保部门等相关部门的有关规定，保证全线施工封闭）
2.按《南京市公路航道工程文明施工指南》（试行）相关要求执行；清单工程量由承包人包干，超出部分含在综合单价中，不另行计量</t>
  </si>
  <si>
    <t>m</t>
  </si>
  <si>
    <t>一般项目清单小计   人民币：</t>
  </si>
  <si>
    <t>元</t>
  </si>
  <si>
    <t>分部分项工程项目清单</t>
  </si>
  <si>
    <t>子目特征</t>
  </si>
  <si>
    <t>一、水工结构</t>
  </si>
  <si>
    <t>修补裂缝（裂缝宽度 0.2~0.3mm）</t>
  </si>
  <si>
    <t>1.病害:混凝土裂缝宽度 0.2~0.3mm
2.处理材料及工艺详见图纸</t>
  </si>
  <si>
    <t>修补裂缝（裂缝宽度大于0.3mm）</t>
  </si>
  <si>
    <t>1.病害:混凝土裂缝宽度大于0.3mm
2.处理材料及工艺详见图纸</t>
  </si>
  <si>
    <t>露筋修补</t>
  </si>
  <si>
    <t>1.病害:混凝土局部缺失，钢筋外露
2.处理材料及工艺详见图纸</t>
  </si>
  <si>
    <t>m²</t>
  </si>
  <si>
    <t>处理混凝土表面碳化侵蚀修复</t>
  </si>
  <si>
    <t>1.病害:混凝土表面碳化侵蚀
2.混凝土表面清表（含界面剂涂刷），C20细石混凝土40mm厚，处理材料及工艺详见图纸</t>
  </si>
  <si>
    <t>栏杆基础修复</t>
  </si>
  <si>
    <t>1.病害:栏杆基础普遍裂缝
2.混凝土表面清表，砂浆抹面，处理材料及工艺详见图纸</t>
  </si>
  <si>
    <t>钢板护面涂层修复</t>
  </si>
  <si>
    <t>1.病害:钢板护面涂层脱落
2.处理材料及工艺详见图纸</t>
  </si>
  <si>
    <t>钢护木重新喷涂涂层</t>
  </si>
  <si>
    <t>1.病害:上下游闸门钢护木、护栏涂层老化脱落
2.处理材料及工艺详见图纸</t>
  </si>
  <si>
    <t>爬梯钢护脚焊接铁</t>
  </si>
  <si>
    <t>1.病害:侧爬梯钢护角破损
2.处理材料及工艺详见图纸</t>
  </si>
  <si>
    <t>kg</t>
  </si>
  <si>
    <t>地面修复（砂浆抹面）</t>
  </si>
  <si>
    <t>1.病害:闸室两侧浮式系船柱井顶面涂料脱落             2.处理材料及工艺详见图纸</t>
  </si>
  <si>
    <t>水尺修复</t>
  </si>
  <si>
    <t>1.病害:水尺锈蚀
2.处理材料及工艺详见图纸</t>
  </si>
  <si>
    <t>移动式低水位自动抽水泵</t>
  </si>
  <si>
    <t>1.病害:下闸首左侧边墩内部启闭机空箱底板冒水
2.处理材料及工艺详见图纸</t>
  </si>
  <si>
    <t>台</t>
  </si>
  <si>
    <t>电缆沟钻孔</t>
  </si>
  <si>
    <t>1.病害:下闸首左侧边墩闸首电缆沟积水
2.处理材料及工艺详见图纸</t>
  </si>
  <si>
    <t>浮式系船柱涂漆</t>
  </si>
  <si>
    <t>1.病害:浮式系船柱瓷砖脱落
2.瓷砖拆除，砂浆抹面，重新喷涂涂层，处理材料及工艺详见图纸</t>
  </si>
  <si>
    <t>供电电路预埋管漏水密封胶修复</t>
  </si>
  <si>
    <t>1.病害:供电电路预埋管漏水
2.处理材料及工艺详见图纸</t>
  </si>
  <si>
    <t>户外展板出新</t>
  </si>
  <si>
    <t>户外展板进行出新，其中展板共22块，尺寸135x225cm，logo 1块，尺寸130x130cm，
字4 块，尺寸80x80cm</t>
  </si>
  <si>
    <t>二、金属结构</t>
  </si>
  <si>
    <t>（一）三角门</t>
  </si>
  <si>
    <t>叶门结构修复</t>
  </si>
  <si>
    <t>1.部位:三角门
2.材料详见图纸</t>
  </si>
  <si>
    <t>t</t>
  </si>
  <si>
    <t>顶枢、底枢铸钢件</t>
  </si>
  <si>
    <t>1.部位:顶枢、底枢
2.材料详见图纸</t>
  </si>
  <si>
    <t>运转件安装</t>
  </si>
  <si>
    <t>1.部位:三角门、顶枢、底枢
2.材料详见图纸</t>
  </si>
  <si>
    <t>外购本体价值（普通铸钢件）</t>
  </si>
  <si>
    <t>闸阀门运转件本体价值（自润滑轴套）</t>
  </si>
  <si>
    <t>闸阀门运转件本体价值（不锈钢）</t>
  </si>
  <si>
    <t>止水件</t>
  </si>
  <si>
    <t>闸门涂漆（含防腐）</t>
  </si>
  <si>
    <t>1.部位:三角门，只涂面漆
2.材料详见图纸</t>
  </si>
  <si>
    <t>三角门闸门局部防腐及涂漆面积？</t>
  </si>
  <si>
    <t>多点润滑泵</t>
  </si>
  <si>
    <t>个</t>
  </si>
  <si>
    <t>高压软管</t>
  </si>
  <si>
    <t>件</t>
  </si>
  <si>
    <t>高压软管直径及材质，每件长度？</t>
  </si>
  <si>
    <t>进油接头</t>
  </si>
  <si>
    <t>（二）阀门</t>
  </si>
  <si>
    <t>1.部位:阀门
2.材料详见图纸</t>
  </si>
  <si>
    <t>镶面板</t>
  </si>
  <si>
    <t>闸阀门运转件本体价值(自润滑轴套)</t>
  </si>
  <si>
    <t>闸阀门运转件本体价值(不锈钢)</t>
  </si>
  <si>
    <t>防腐</t>
  </si>
  <si>
    <t>（三）浮式系船柱</t>
  </si>
  <si>
    <t>结构修复</t>
  </si>
  <si>
    <t>1.部位:浮式系船柱
2.材料详见图纸</t>
  </si>
  <si>
    <t>滚轮铸钢件</t>
  </si>
  <si>
    <t>外购本体价值</t>
  </si>
  <si>
    <t>浮式系船柱试压和吊装</t>
  </si>
  <si>
    <t>（四）启闭机</t>
  </si>
  <si>
    <t>高压软管(DN31-1)</t>
  </si>
  <si>
    <t>1.部位:启闭机
2.材料详见图纸</t>
  </si>
  <si>
    <t>高压软管材质，每件长度，本项目否含金属管？</t>
  </si>
  <si>
    <t>高压软管(DN25)</t>
  </si>
  <si>
    <t>高压软管(DN8)</t>
  </si>
  <si>
    <t>m2</t>
  </si>
  <si>
    <t>联轴器弹性体更换</t>
  </si>
  <si>
    <t>（五）闸阀门维修拆除和安装</t>
  </si>
  <si>
    <t>闸门移位和就位</t>
  </si>
  <si>
    <t>1.部位:闸门
2.材料详见图纸</t>
  </si>
  <si>
    <t>阀门移位和就位</t>
  </si>
  <si>
    <t>（六）其他</t>
  </si>
  <si>
    <t>抽排水（含检修闸门费用）</t>
  </si>
  <si>
    <t>1.部位:船闸，含检修闸门租赁、运输、安装、拆除、维护等所有费用
2.材料详见图纸</t>
  </si>
  <si>
    <t>含检修闸门费用？如何理解？</t>
  </si>
  <si>
    <t>清污</t>
  </si>
  <si>
    <t>1.部位:船闸，含抽水后船闸淤泥及杂物清除、运输、堆放、处置等所有费用
2.材料详见图纸</t>
  </si>
  <si>
    <t>是否含：抽排水后，船闸进出口底部淤泥及杂物清除？</t>
  </si>
  <si>
    <t>三、生产辅助及建筑物工程</t>
  </si>
  <si>
    <t>零星项目一般抹灰</t>
  </si>
  <si>
    <t>1.部位:外墙
2.处理材料及工艺详见图纸</t>
  </si>
  <si>
    <t>砖砌体拆除</t>
  </si>
  <si>
    <t>1.启闭机房拆除内部隔断、窗户改门墙体拆除           2.处理材料及工艺详见图纸</t>
  </si>
  <si>
    <t>m3</t>
  </si>
  <si>
    <t>外墙墙面修复</t>
  </si>
  <si>
    <t>1.门改窗户墙体砌筑
2.外墙墙面修复（抹灰、腻子、油漆）                       3.处理材料及工艺详见图纸</t>
  </si>
  <si>
    <t>内墙墙面修复</t>
  </si>
  <si>
    <t>1.内墙墙面修复（抹灰、腻子、油漆 ）                       2.处理材料及工艺详见图纸</t>
  </si>
  <si>
    <t>细石混凝土楼地面</t>
  </si>
  <si>
    <t>1.细石混凝土楼地面修复                       2.处理材料及工艺详见图纸</t>
  </si>
  <si>
    <t>天棚面修复</t>
  </si>
  <si>
    <t>1.天棚面修复，抹灰面油漆                  2.处理材料及工艺详见图纸</t>
  </si>
  <si>
    <t>防盗门</t>
  </si>
  <si>
    <t>1.防盗门，防盗门 具备面部
识别功能且配置金刚网平开沙门                          2.处理材料及工艺详见图纸</t>
  </si>
  <si>
    <t>金属卷帘(闸）门</t>
  </si>
  <si>
    <t>1.金属卷帘(闸）门                2.处理材料及工艺详见图纸</t>
  </si>
  <si>
    <t>木质门</t>
  </si>
  <si>
    <t>1.木质门                        2.处理材料及工艺详见图纸</t>
  </si>
  <si>
    <t>有保温不上人屋面</t>
  </si>
  <si>
    <t>1.屋面卷材防水，有保温不上人屋面，屋面面层水泥砂浆                     2.处理材料及工艺详见图纸</t>
  </si>
  <si>
    <t>成品雨篷</t>
  </si>
  <si>
    <t>1.成品铝单板雨篷             2.处理材料及工艺详见图纸</t>
  </si>
  <si>
    <t>门窗换位</t>
  </si>
  <si>
    <t>1.上闸首右侧启闭机房门窗换位                        2.处理材料及工艺详见图纸</t>
  </si>
  <si>
    <t>玻璃隔断</t>
  </si>
  <si>
    <t>1.玻璃隔断                   2.处理材料及工艺详见图纸</t>
  </si>
  <si>
    <t>空调器</t>
  </si>
  <si>
    <t>1.空调（挂机1.5匹，国产一线品牌）                     2.处理材料及工艺详见图纸</t>
  </si>
  <si>
    <t>空调的型号及技术参数？</t>
  </si>
  <si>
    <t>脚手架</t>
  </si>
  <si>
    <t>1.脚手架（含施工通道、平台、支撑等施工临时性措施）</t>
  </si>
  <si>
    <t>四、电气工程</t>
  </si>
  <si>
    <t>梯级式铝合金
电缆桥架</t>
  </si>
  <si>
    <t>1.CT400x150，厚度不小于 2.5mm，带盖，含不锈钢连接螺栓、固定扣等安装附件                             2.处理材料及工艺详见图纸</t>
  </si>
  <si>
    <t>1.CT200x100，厚度不小于 2.0mm，带盖，含不锈钢连接螺栓、固定扣等安装附件                            2.处理材料及工艺详见图纸</t>
  </si>
  <si>
    <t>安装材料</t>
  </si>
  <si>
    <t>1.各种热镀锌型钢、金属软管、接地扁钢等                       2.处理材料及工艺详见图纸</t>
  </si>
  <si>
    <t>封堵材料</t>
  </si>
  <si>
    <t xml:space="preserve">1.防火堵料、阻火包、耐火隔板、防火涂料等              2.处理材料及工艺详见图纸          </t>
  </si>
  <si>
    <t>分项工程量清单小计   人民币：</t>
  </si>
  <si>
    <t>工程量清单单价分析表</t>
  </si>
  <si>
    <t>人工费</t>
  </si>
  <si>
    <t>材料费</t>
  </si>
  <si>
    <t>机械使用费</t>
  </si>
  <si>
    <t>其他</t>
  </si>
  <si>
    <t>管理费</t>
  </si>
  <si>
    <t>税费</t>
  </si>
  <si>
    <t>利润</t>
  </si>
  <si>
    <t>综合单价</t>
  </si>
  <si>
    <t>工日</t>
  </si>
  <si>
    <t>金额</t>
  </si>
  <si>
    <t>主材</t>
  </si>
  <si>
    <t>辅材费</t>
  </si>
  <si>
    <t>单位</t>
  </si>
  <si>
    <t>主材费</t>
  </si>
  <si>
    <t>耗量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</si>
</sst>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0"/>
    <numFmt numFmtId="179" formatCode="0.000_ "/>
    <numFmt numFmtId="180" formatCode="#\ ?/?"/>
    <numFmt numFmtId="181" formatCode="[DBNum2][$-804]General"/>
  </numFmts>
  <fonts count="46">
    <font>
      <sz val="10"/>
      <color rgb="FF000000"/>
      <name val="Times New Roman"/>
      <charset val="204"/>
    </font>
    <font>
      <sz val="12"/>
      <name val="宋体"/>
      <charset val="134"/>
    </font>
    <font>
      <b/>
      <sz val="16"/>
      <name val="宋体"/>
      <charset val="134"/>
    </font>
    <font>
      <sz val="10"/>
      <name val="宋体"/>
      <charset val="134"/>
    </font>
    <font>
      <sz val="9"/>
      <color rgb="FF000000"/>
      <name val="宋体"/>
      <charset val="134"/>
    </font>
    <font>
      <sz val="9"/>
      <color indexed="8"/>
      <name val="宋体"/>
      <charset val="134"/>
    </font>
    <font>
      <sz val="9"/>
      <name val="宋体"/>
      <charset val="134"/>
    </font>
    <font>
      <sz val="9"/>
      <name val="仿宋_GB2312"/>
      <charset val="134"/>
    </font>
    <font>
      <sz val="10"/>
      <color rgb="FF000000"/>
      <name val="宋体"/>
      <charset val="134"/>
    </font>
    <font>
      <sz val="16"/>
      <color rgb="FF000000"/>
      <name val="宋体"/>
      <charset val="134"/>
    </font>
    <font>
      <sz val="11"/>
      <color rgb="FF000000"/>
      <name val="宋体"/>
      <charset val="134"/>
    </font>
    <font>
      <sz val="9.5"/>
      <name val="宋体"/>
      <charset val="134"/>
    </font>
    <font>
      <sz val="9.5"/>
      <color rgb="FF000000"/>
      <name val="宋体"/>
      <charset val="134"/>
    </font>
    <font>
      <sz val="16"/>
      <name val="宋体"/>
      <charset val="134"/>
    </font>
    <font>
      <sz val="11"/>
      <name val="宋体"/>
      <charset val="134"/>
    </font>
    <font>
      <sz val="11"/>
      <name val="Times New Roman"/>
      <charset val="134"/>
    </font>
    <font>
      <sz val="12"/>
      <color indexed="8"/>
      <name val="宋体"/>
      <charset val="134"/>
    </font>
    <font>
      <b/>
      <sz val="18"/>
      <color indexed="8"/>
      <name val="宋体"/>
      <charset val="134"/>
    </font>
    <font>
      <sz val="11"/>
      <color indexed="8"/>
      <name val="宋体"/>
      <charset val="134"/>
    </font>
    <font>
      <sz val="10"/>
      <color indexed="8"/>
      <name val="宋体"/>
      <charset val="134"/>
    </font>
    <font>
      <sz val="10"/>
      <color rgb="FFFF0000"/>
      <name val="宋体"/>
      <charset val="134"/>
    </font>
    <font>
      <sz val="10"/>
      <name val="Arial"/>
      <charset val="134"/>
    </font>
    <font>
      <b/>
      <sz val="18"/>
      <name val="宋体"/>
      <charset val="134"/>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b/>
      <sz val="9.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2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1" applyNumberFormat="0" applyFill="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2" fillId="0" borderId="0" applyNumberFormat="0" applyFill="0" applyBorder="0" applyAlignment="0" applyProtection="0">
      <alignment vertical="center"/>
    </xf>
    <xf numFmtId="0" fontId="33" fillId="3" borderId="23" applyNumberFormat="0" applyAlignment="0" applyProtection="0">
      <alignment vertical="center"/>
    </xf>
    <xf numFmtId="0" fontId="34" fillId="4" borderId="24" applyNumberFormat="0" applyAlignment="0" applyProtection="0">
      <alignment vertical="center"/>
    </xf>
    <xf numFmtId="0" fontId="35" fillId="4" borderId="23" applyNumberFormat="0" applyAlignment="0" applyProtection="0">
      <alignment vertical="center"/>
    </xf>
    <xf numFmtId="0" fontId="36" fillId="5" borderId="25" applyNumberFormat="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alignment vertical="center"/>
    </xf>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21" fillId="0" borderId="0"/>
    <xf numFmtId="0" fontId="44" fillId="0" borderId="0" applyNumberFormat="0" applyBorder="0"/>
    <xf numFmtId="0" fontId="16" fillId="0" borderId="0">
      <alignment vertical="center"/>
    </xf>
    <xf numFmtId="0" fontId="3" fillId="0" borderId="0"/>
    <xf numFmtId="0" fontId="1" fillId="0" borderId="0"/>
    <xf numFmtId="0" fontId="1" fillId="0" borderId="0"/>
  </cellStyleXfs>
  <cellXfs count="115">
    <xf numFmtId="0" fontId="0" fillId="0" borderId="0" xfId="0" applyAlignment="1">
      <alignment horizontal="left" vertical="top"/>
    </xf>
    <xf numFmtId="0" fontId="1" fillId="0" borderId="0" xfId="0" applyFont="1"/>
    <xf numFmtId="0" fontId="2" fillId="0" borderId="1" xfId="67" applyFont="1" applyBorder="1" applyAlignment="1">
      <alignment horizontal="center" vertical="center" wrapText="1"/>
    </xf>
    <xf numFmtId="0" fontId="3" fillId="0" borderId="2" xfId="57" applyFont="1" applyBorder="1" applyAlignment="1">
      <alignment horizontal="center" vertical="center" wrapText="1"/>
    </xf>
    <xf numFmtId="176" fontId="4" fillId="0" borderId="2" xfId="0" applyNumberFormat="1" applyFont="1" applyBorder="1" applyAlignment="1">
      <alignment horizontal="center" vertical="center" wrapText="1" shrinkToFit="1"/>
    </xf>
    <xf numFmtId="0" fontId="5" fillId="0" borderId="2" xfId="68" applyFont="1" applyBorder="1" applyAlignment="1">
      <alignment horizontal="center" vertical="center" wrapText="1"/>
    </xf>
    <xf numFmtId="177" fontId="6" fillId="0" borderId="2" xfId="56" applyNumberFormat="1" applyFont="1" applyBorder="1" applyAlignment="1">
      <alignment horizontal="center" vertical="center" wrapText="1"/>
    </xf>
    <xf numFmtId="177" fontId="6" fillId="0" borderId="2" xfId="52" applyNumberFormat="1" applyFont="1" applyBorder="1" applyAlignment="1">
      <alignment horizontal="center" vertical="center" wrapText="1"/>
    </xf>
    <xf numFmtId="177" fontId="6" fillId="0" borderId="2" xfId="57" applyNumberFormat="1" applyFont="1" applyBorder="1" applyAlignment="1">
      <alignment horizontal="center" vertical="center" wrapText="1"/>
    </xf>
    <xf numFmtId="177" fontId="6" fillId="0" borderId="2" xfId="57" applyNumberFormat="1" applyFont="1" applyBorder="1" applyAlignment="1">
      <alignment horizontal="center" vertical="center"/>
    </xf>
    <xf numFmtId="49" fontId="7" fillId="0" borderId="2" xfId="66" applyNumberFormat="1" applyFont="1" applyBorder="1" applyAlignment="1">
      <alignment horizontal="center" vertical="center"/>
    </xf>
    <xf numFmtId="0" fontId="6" fillId="0" borderId="2" xfId="57" applyFont="1" applyBorder="1" applyAlignment="1">
      <alignment horizontal="center" vertical="center" wrapText="1"/>
    </xf>
    <xf numFmtId="0" fontId="5" fillId="0" borderId="2" xfId="57" applyFont="1" applyBorder="1" applyAlignment="1">
      <alignment horizontal="center" vertical="center" wrapText="1"/>
    </xf>
    <xf numFmtId="177" fontId="5" fillId="0" borderId="2" xfId="57" applyNumberFormat="1" applyFont="1" applyBorder="1" applyAlignment="1">
      <alignment horizontal="center" vertical="center" wrapText="1"/>
    </xf>
    <xf numFmtId="177" fontId="6" fillId="0" borderId="2" xfId="52" applyNumberFormat="1" applyFont="1" applyBorder="1" applyAlignment="1">
      <alignment horizontal="center" vertical="center"/>
    </xf>
    <xf numFmtId="0" fontId="3" fillId="0" borderId="0" xfId="0" applyFont="1" applyAlignment="1">
      <alignment horizontal="center" vertical="center" wrapText="1"/>
    </xf>
    <xf numFmtId="176"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77" fontId="8"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177" fontId="9" fillId="0" borderId="0" xfId="0" applyNumberFormat="1" applyFont="1" applyAlignment="1">
      <alignment horizontal="center" vertical="center" wrapText="1"/>
    </xf>
    <xf numFmtId="0" fontId="10" fillId="0" borderId="0" xfId="0" applyFont="1" applyAlignment="1">
      <alignment horizontal="left" vertical="center" wrapText="1"/>
    </xf>
    <xf numFmtId="177" fontId="10" fillId="0" borderId="0" xfId="0" applyNumberFormat="1" applyFont="1" applyAlignment="1">
      <alignment horizontal="left" vertical="center" wrapText="1"/>
    </xf>
    <xf numFmtId="176"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177"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176" fontId="11" fillId="0" borderId="6"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xf numFmtId="0" fontId="11" fillId="0" borderId="2" xfId="0" applyFont="1" applyBorder="1" applyAlignment="1">
      <alignment horizontal="left" vertical="center" wrapText="1"/>
    </xf>
    <xf numFmtId="0" fontId="12" fillId="0" borderId="2" xfId="0" applyFont="1" applyBorder="1" applyAlignment="1">
      <alignment horizontal="center" vertical="center" wrapText="1"/>
    </xf>
    <xf numFmtId="177" fontId="12" fillId="0" borderId="2" xfId="0" applyNumberFormat="1" applyFont="1" applyBorder="1" applyAlignment="1">
      <alignment horizontal="center" vertical="center" wrapText="1"/>
    </xf>
    <xf numFmtId="2" fontId="12" fillId="0" borderId="8" xfId="0" applyNumberFormat="1" applyFont="1" applyBorder="1" applyAlignment="1">
      <alignment horizontal="center" vertical="center" wrapText="1" shrinkToFit="1"/>
    </xf>
    <xf numFmtId="176" fontId="12" fillId="0" borderId="9" xfId="0" applyNumberFormat="1" applyFont="1" applyBorder="1" applyAlignment="1">
      <alignment horizontal="center" vertical="center" wrapText="1" shrinkToFit="1"/>
    </xf>
    <xf numFmtId="176" fontId="11" fillId="0" borderId="2" xfId="0" applyNumberFormat="1"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177" fontId="12" fillId="0" borderId="2" xfId="0" applyNumberFormat="1" applyFont="1" applyBorder="1" applyAlignment="1">
      <alignment horizontal="center" vertical="center" wrapText="1" shrinkToFit="1"/>
    </xf>
    <xf numFmtId="177" fontId="11" fillId="0" borderId="2" xfId="0" applyNumberFormat="1" applyFont="1" applyBorder="1" applyAlignment="1">
      <alignment horizontal="center" vertical="center" wrapText="1" shrinkToFit="1"/>
    </xf>
    <xf numFmtId="0" fontId="11" fillId="0" borderId="7" xfId="0" applyFont="1" applyBorder="1" applyAlignment="1">
      <alignment horizontal="center" vertical="center" wrapText="1"/>
    </xf>
    <xf numFmtId="176" fontId="12" fillId="0" borderId="6" xfId="0" applyNumberFormat="1" applyFont="1" applyBorder="1" applyAlignment="1">
      <alignment horizontal="center" vertical="center" wrapText="1"/>
    </xf>
    <xf numFmtId="176" fontId="12" fillId="0" borderId="7" xfId="0" applyNumberFormat="1" applyFont="1" applyBorder="1" applyAlignment="1">
      <alignment horizontal="center" vertical="center" wrapText="1"/>
    </xf>
    <xf numFmtId="0" fontId="12" fillId="0" borderId="2" xfId="0" applyFont="1" applyBorder="1" applyAlignment="1">
      <alignment horizontal="left" vertical="center" wrapText="1"/>
    </xf>
    <xf numFmtId="177" fontId="12" fillId="0" borderId="8" xfId="0" applyNumberFormat="1" applyFont="1" applyBorder="1" applyAlignment="1">
      <alignment horizontal="center" vertical="center" wrapText="1"/>
    </xf>
    <xf numFmtId="176" fontId="12" fillId="0" borderId="9" xfId="0" applyNumberFormat="1" applyFont="1" applyBorder="1" applyAlignment="1">
      <alignment horizontal="center" vertical="center" wrapText="1"/>
    </xf>
    <xf numFmtId="178" fontId="12" fillId="0" borderId="9" xfId="0" applyNumberFormat="1" applyFont="1" applyBorder="1" applyAlignment="1">
      <alignment horizontal="center" vertical="center" wrapText="1" shrinkToFit="1"/>
    </xf>
    <xf numFmtId="179" fontId="12" fillId="0" borderId="2" xfId="0" applyNumberFormat="1" applyFont="1" applyBorder="1" applyAlignment="1">
      <alignment horizontal="center" vertical="center" wrapText="1" shrinkToFit="1"/>
    </xf>
    <xf numFmtId="49" fontId="12" fillId="0" borderId="9" xfId="0" applyNumberFormat="1" applyFont="1" applyBorder="1" applyAlignment="1">
      <alignment horizontal="center" vertical="center" wrapText="1" shrinkToFit="1"/>
    </xf>
    <xf numFmtId="180" fontId="12" fillId="0" borderId="9" xfId="0" applyNumberFormat="1" applyFont="1" applyBorder="1" applyAlignment="1">
      <alignment horizontal="center" vertical="center" wrapText="1" shrinkToFit="1"/>
    </xf>
    <xf numFmtId="0" fontId="11" fillId="0" borderId="2" xfId="0" applyFont="1" applyBorder="1" applyAlignment="1">
      <alignment vertical="center" wrapText="1"/>
    </xf>
    <xf numFmtId="0" fontId="12" fillId="0" borderId="8" xfId="0" applyFont="1" applyBorder="1" applyAlignment="1">
      <alignment horizontal="center" vertical="center" wrapText="1"/>
    </xf>
    <xf numFmtId="176" fontId="12" fillId="0" borderId="10" xfId="0" applyNumberFormat="1" applyFont="1" applyBorder="1" applyAlignment="1">
      <alignment horizontal="center" vertical="center" wrapText="1"/>
    </xf>
    <xf numFmtId="176" fontId="12" fillId="0" borderId="11" xfId="0" applyNumberFormat="1" applyFont="1" applyBorder="1" applyAlignment="1">
      <alignment horizontal="center" vertical="center" wrapText="1"/>
    </xf>
    <xf numFmtId="176" fontId="12" fillId="0" borderId="11" xfId="0" applyNumberFormat="1" applyFont="1" applyBorder="1" applyAlignment="1">
      <alignment horizontal="left" vertical="center" wrapText="1"/>
    </xf>
    <xf numFmtId="177"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176" fontId="3" fillId="0" borderId="0" xfId="0" applyNumberFormat="1" applyFont="1" applyAlignment="1" applyProtection="1">
      <alignment horizontal="center" vertical="center" wrapText="1"/>
    </xf>
    <xf numFmtId="0" fontId="3"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176" fontId="14" fillId="0" borderId="0" xfId="0" applyNumberFormat="1" applyFont="1" applyAlignment="1" applyProtection="1">
      <alignment horizontal="left" vertical="center" wrapText="1"/>
    </xf>
    <xf numFmtId="176" fontId="14" fillId="0" borderId="3" xfId="0" applyNumberFormat="1"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49" fontId="11" fillId="0" borderId="9" xfId="0" applyNumberFormat="1" applyFont="1" applyBorder="1" applyAlignment="1" applyProtection="1">
      <alignment horizontal="center" vertical="center"/>
    </xf>
    <xf numFmtId="0" fontId="11" fillId="0" borderId="2" xfId="0" applyFont="1" applyBorder="1" applyAlignment="1" applyProtection="1">
      <alignment horizontal="center" vertical="center" wrapText="1"/>
    </xf>
    <xf numFmtId="0" fontId="11" fillId="0" borderId="2" xfId="0" applyFont="1" applyBorder="1" applyAlignment="1" applyProtection="1">
      <alignment horizontal="left" vertical="center" wrapText="1"/>
    </xf>
    <xf numFmtId="177" fontId="11" fillId="0" borderId="2" xfId="0" applyNumberFormat="1" applyFont="1" applyBorder="1" applyAlignment="1" applyProtection="1">
      <alignment horizontal="center" vertical="center" wrapText="1"/>
    </xf>
    <xf numFmtId="177" fontId="11" fillId="0" borderId="8" xfId="0" applyNumberFormat="1" applyFont="1" applyBorder="1" applyAlignment="1" applyProtection="1">
      <alignment horizontal="center" vertical="center"/>
    </xf>
    <xf numFmtId="177" fontId="11" fillId="0" borderId="2" xfId="0" applyNumberFormat="1" applyFont="1" applyBorder="1" applyAlignment="1" applyProtection="1">
      <alignment horizontal="center" vertical="center" wrapText="1"/>
      <protection locked="0"/>
    </xf>
    <xf numFmtId="0" fontId="11" fillId="0" borderId="9" xfId="0" applyFont="1" applyBorder="1" applyAlignment="1" applyProtection="1">
      <alignment horizontal="center" vertical="center"/>
    </xf>
    <xf numFmtId="49" fontId="11" fillId="0" borderId="13" xfId="0" applyNumberFormat="1" applyFont="1" applyBorder="1" applyAlignment="1" applyProtection="1">
      <alignment horizontal="center" vertical="center"/>
    </xf>
    <xf numFmtId="0" fontId="11" fillId="0" borderId="14" xfId="0" applyFont="1" applyBorder="1" applyAlignment="1" applyProtection="1">
      <alignment horizontal="center" vertical="center" wrapText="1"/>
    </xf>
    <xf numFmtId="0" fontId="11" fillId="0" borderId="14" xfId="0" applyFont="1" applyBorder="1" applyAlignment="1" applyProtection="1">
      <alignment horizontal="left" vertical="center" wrapText="1"/>
    </xf>
    <xf numFmtId="176" fontId="11" fillId="0" borderId="15" xfId="0" applyNumberFormat="1" applyFont="1" applyBorder="1" applyAlignment="1" applyProtection="1">
      <alignment horizontal="center" vertical="center" wrapText="1"/>
    </xf>
    <xf numFmtId="176" fontId="11" fillId="0" borderId="16" xfId="0" applyNumberFormat="1" applyFont="1" applyBorder="1" applyAlignment="1" applyProtection="1">
      <alignment horizontal="center" vertical="center" wrapText="1"/>
    </xf>
    <xf numFmtId="176" fontId="11" fillId="0" borderId="17" xfId="0" applyNumberFormat="1" applyFont="1" applyBorder="1" applyAlignment="1" applyProtection="1">
      <alignment horizontal="center" vertical="center" wrapText="1"/>
    </xf>
    <xf numFmtId="177" fontId="11" fillId="0" borderId="11" xfId="0" applyNumberFormat="1"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5" fillId="0" borderId="0" xfId="0" applyFont="1" applyAlignment="1">
      <alignment vertical="center"/>
    </xf>
    <xf numFmtId="0" fontId="16" fillId="0" borderId="0" xfId="69">
      <alignment vertical="center"/>
    </xf>
    <xf numFmtId="0" fontId="16" fillId="0" borderId="0" xfId="69" applyAlignment="1">
      <alignment horizontal="center" vertical="center"/>
    </xf>
    <xf numFmtId="49" fontId="17" fillId="0" borderId="0" xfId="69" applyNumberFormat="1" applyFont="1" applyAlignment="1">
      <alignment horizontal="center" vertical="center" wrapText="1"/>
    </xf>
    <xf numFmtId="0" fontId="18" fillId="0" borderId="0" xfId="69" applyFont="1" applyAlignment="1">
      <alignment horizontal="left" vertical="center" wrapText="1"/>
    </xf>
    <xf numFmtId="0" fontId="18" fillId="0" borderId="0" xfId="69" applyFont="1" applyAlignment="1">
      <alignment horizontal="center" vertical="center" wrapText="1"/>
    </xf>
    <xf numFmtId="49" fontId="18" fillId="0" borderId="3" xfId="69" applyNumberFormat="1" applyFont="1" applyBorder="1" applyAlignment="1">
      <alignment horizontal="center" vertical="center" wrapText="1"/>
    </xf>
    <xf numFmtId="49" fontId="18" fillId="0" borderId="4" xfId="69" applyNumberFormat="1" applyFont="1" applyBorder="1" applyAlignment="1">
      <alignment horizontal="center" vertical="center" wrapText="1"/>
    </xf>
    <xf numFmtId="0" fontId="18" fillId="0" borderId="5" xfId="69" applyFont="1" applyBorder="1" applyAlignment="1">
      <alignment horizontal="center" vertical="center" wrapText="1"/>
    </xf>
    <xf numFmtId="49" fontId="18" fillId="0" borderId="9" xfId="69" applyNumberFormat="1" applyFont="1" applyBorder="1" applyAlignment="1">
      <alignment horizontal="center" vertical="center" wrapText="1"/>
    </xf>
    <xf numFmtId="49" fontId="18" fillId="0" borderId="2" xfId="69" applyNumberFormat="1" applyFont="1" applyBorder="1" applyAlignment="1">
      <alignment horizontal="center" vertical="center" wrapText="1"/>
    </xf>
    <xf numFmtId="49" fontId="18" fillId="0" borderId="2" xfId="69" applyNumberFormat="1" applyFont="1" applyBorder="1" applyAlignment="1">
      <alignment horizontal="left" vertical="center" wrapText="1"/>
    </xf>
    <xf numFmtId="177" fontId="18" fillId="0" borderId="8" xfId="69" applyNumberFormat="1" applyFont="1" applyBorder="1" applyAlignment="1">
      <alignment horizontal="center" vertical="center" wrapText="1"/>
    </xf>
    <xf numFmtId="0" fontId="14" fillId="0" borderId="9" xfId="0" applyFont="1" applyBorder="1" applyAlignment="1">
      <alignment horizontal="center" vertical="center"/>
    </xf>
    <xf numFmtId="0" fontId="14" fillId="0" borderId="2" xfId="0" applyFont="1" applyBorder="1" applyAlignment="1">
      <alignment horizontal="center" vertical="center"/>
    </xf>
    <xf numFmtId="177" fontId="14" fillId="0" borderId="8" xfId="0" applyNumberFormat="1" applyFont="1" applyBorder="1" applyAlignment="1">
      <alignment horizontal="center" vertical="center"/>
    </xf>
    <xf numFmtId="0" fontId="15" fillId="0" borderId="0" xfId="0" applyFont="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177" fontId="14" fillId="0" borderId="12" xfId="0" applyNumberFormat="1" applyFont="1" applyBorder="1" applyAlignment="1">
      <alignment horizontal="center" vertical="center"/>
    </xf>
    <xf numFmtId="0" fontId="19" fillId="0" borderId="0" xfId="69" applyFont="1" applyAlignment="1">
      <alignment horizontal="right" vertical="center"/>
    </xf>
    <xf numFmtId="0" fontId="19" fillId="0" borderId="0" xfId="69" applyFont="1" applyAlignment="1">
      <alignment horizontal="center" vertical="center"/>
    </xf>
    <xf numFmtId="9" fontId="20" fillId="0" borderId="0" xfId="69" applyNumberFormat="1" applyFont="1" applyAlignment="1">
      <alignment horizontal="center" vertical="center"/>
    </xf>
    <xf numFmtId="0" fontId="20" fillId="0" borderId="0" xfId="69" applyFont="1" applyAlignment="1">
      <alignment horizontal="center" vertical="center"/>
    </xf>
    <xf numFmtId="9" fontId="19" fillId="0" borderId="0" xfId="69" applyNumberFormat="1" applyFont="1" applyAlignment="1">
      <alignment horizontal="center" vertical="center"/>
    </xf>
    <xf numFmtId="181" fontId="16" fillId="0" borderId="0" xfId="69" applyNumberFormat="1" applyAlignment="1">
      <alignment horizontal="center" vertical="center"/>
    </xf>
    <xf numFmtId="0" fontId="21" fillId="0" borderId="0" xfId="0" applyFont="1" applyProtection="1"/>
    <xf numFmtId="0" fontId="22" fillId="0" borderId="0" xfId="59" applyFont="1" applyAlignment="1" applyProtection="1">
      <alignment horizontal="center" vertical="center" wrapText="1"/>
    </xf>
    <xf numFmtId="49" fontId="3" fillId="0" borderId="0" xfId="70" applyNumberFormat="1" applyFont="1" applyAlignment="1" applyProtection="1">
      <alignment horizontal="left" vertical="center" wrapText="1"/>
    </xf>
    <xf numFmtId="0" fontId="23" fillId="0" borderId="14" xfId="59" applyFont="1" applyBorder="1" applyAlignment="1" applyProtection="1">
      <alignment horizontal="left" vertical="center" wrapText="1"/>
    </xf>
    <xf numFmtId="0" fontId="23" fillId="0" borderId="18" xfId="59" applyFont="1" applyBorder="1" applyAlignment="1" applyProtection="1">
      <alignment horizontal="left" vertical="center" wrapText="1"/>
    </xf>
    <xf numFmtId="0" fontId="23" fillId="0" borderId="19" xfId="59" applyFont="1" applyBorder="1" applyAlignment="1" applyProtection="1">
      <alignment horizontal="left" vertical="center" wrapText="1"/>
    </xf>
    <xf numFmtId="0" fontId="3" fillId="0" borderId="0" xfId="59" applyFont="1" applyAlignment="1" applyProtection="1">
      <alignment horizontal="left" vertical="center" wrapText="1"/>
    </xf>
    <xf numFmtId="0" fontId="11" fillId="0" borderId="9" xfId="0" applyFont="1" applyBorder="1" applyAlignment="1" applyProtection="1" quotePrefix="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1" xfId="50"/>
    <cellStyle name="常规 2 2 2" xfId="51"/>
    <cellStyle name="常规 2 2 2 2" xfId="52"/>
    <cellStyle name="常规 2 2 2 2 2" xfId="53"/>
    <cellStyle name="常规 2 2 2 2 2 2 2" xfId="54"/>
    <cellStyle name="常规 2 2 3" xfId="55"/>
    <cellStyle name="常规 2 2 3 2" xfId="56"/>
    <cellStyle name="常规 2 2 4" xfId="57"/>
    <cellStyle name="常规 20" xfId="58"/>
    <cellStyle name="常规 3" xfId="59"/>
    <cellStyle name="常规 3 3 2" xfId="60"/>
    <cellStyle name="常规 3 3 2 2" xfId="61"/>
    <cellStyle name="常规 3 3 3" xfId="62"/>
    <cellStyle name="常规 3 4 2" xfId="63"/>
    <cellStyle name="常规 3 4 2 2" xfId="64"/>
    <cellStyle name="常规 3 4 3" xfId="65"/>
    <cellStyle name="常规 6" xfId="66"/>
    <cellStyle name="常规 7" xfId="67"/>
    <cellStyle name="常规_22日申张线船闸土建清单4.14邮件改" xfId="68"/>
    <cellStyle name="常规_船闸清单及编码-20160808" xfId="69"/>
    <cellStyle name="常规_苏州市轨道交通1号线II-TS-13标星海街站" xfId="70"/>
    <cellStyle name="常规_邵伯三线限价（孙调整）" xfId="71"/>
    <cellStyle name="常规_第二段清单" xfId="7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20;&#29992;&#35745;&#31639;&#34920;&#26684;\&#26631;&#24213;&#32534;&#21046;&#32454;&#21017;&#65288;2008&#65289;&#21021;&#31295;\&#39044;&#31639;&#36335;&#22522;&#35745;&#31639;&#36741;&#21161;&#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路基路面工程量指标"/>
      <sheetName val="辅助计算表"/>
      <sheetName val="砂浆混凝土定额代号表"/>
      <sheetName val="辅助定额查询表"/>
      <sheetName val="定额数据库"/>
      <sheetName val="汇总表 "/>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19"/>
  <sheetViews>
    <sheetView tabSelected="1" workbookViewId="0">
      <pane ySplit="2" topLeftCell="A11" activePane="bottomLeft" state="frozen"/>
      <selection/>
      <selection pane="bottomLeft" activeCell="A15" sqref="A15"/>
    </sheetView>
  </sheetViews>
  <sheetFormatPr defaultColWidth="8.83333333333333" defaultRowHeight="13.2"/>
  <cols>
    <col min="1" max="1" width="98.1574074074074" style="108" customWidth="1"/>
    <col min="2" max="16384" width="8.83333333333333" style="108"/>
  </cols>
  <sheetData>
    <row r="1" ht="22.2" spans="1:1">
      <c r="A1" s="109" t="s">
        <v>0</v>
      </c>
    </row>
    <row r="2" ht="20.1" customHeight="1" spans="1:1">
      <c r="A2" s="110" t="s">
        <v>1</v>
      </c>
    </row>
    <row r="3" ht="51" customHeight="1" spans="1:1">
      <c r="A3" s="111" t="s">
        <v>2</v>
      </c>
    </row>
    <row r="4" ht="37" customHeight="1" spans="1:1">
      <c r="A4" s="112" t="s">
        <v>3</v>
      </c>
    </row>
    <row r="5" ht="67" customHeight="1" spans="1:1">
      <c r="A5" s="112" t="s">
        <v>4</v>
      </c>
    </row>
    <row r="6" ht="53" customHeight="1" spans="1:1">
      <c r="A6" s="112" t="s">
        <v>5</v>
      </c>
    </row>
    <row r="7" ht="44" customHeight="1" spans="1:1">
      <c r="A7" s="112" t="s">
        <v>6</v>
      </c>
    </row>
    <row r="8" ht="43" customHeight="1" spans="1:1">
      <c r="A8" s="112" t="s">
        <v>7</v>
      </c>
    </row>
    <row r="9" ht="42" customHeight="1" spans="1:1">
      <c r="A9" s="112" t="s">
        <v>8</v>
      </c>
    </row>
    <row r="10" ht="34.9" customHeight="1" spans="1:1">
      <c r="A10" s="112" t="s">
        <v>9</v>
      </c>
    </row>
    <row r="11" ht="34.9" customHeight="1" spans="1:1">
      <c r="A11" s="112" t="s">
        <v>10</v>
      </c>
    </row>
    <row r="12" ht="30" customHeight="1" spans="1:1">
      <c r="A12" s="112" t="s">
        <v>11</v>
      </c>
    </row>
    <row r="13" ht="24" customHeight="1" spans="1:1">
      <c r="A13" s="112" t="s">
        <v>12</v>
      </c>
    </row>
    <row r="14" ht="59" customHeight="1" spans="1:1">
      <c r="A14" s="112" t="s">
        <v>13</v>
      </c>
    </row>
    <row r="15" ht="29" customHeight="1" spans="1:1">
      <c r="A15" s="112" t="s">
        <v>14</v>
      </c>
    </row>
    <row r="16" ht="29" customHeight="1" spans="1:1">
      <c r="A16" s="112" t="s">
        <v>15</v>
      </c>
    </row>
    <row r="17" ht="40" customHeight="1" spans="1:1">
      <c r="A17" s="112" t="s">
        <v>16</v>
      </c>
    </row>
    <row r="18" ht="39" customHeight="1" spans="1:1">
      <c r="A18" s="113" t="s">
        <v>17</v>
      </c>
    </row>
    <row r="19" ht="34.9" customHeight="1" spans="1:1">
      <c r="A19" s="114"/>
    </row>
  </sheetData>
  <sheetProtection algorithmName="SHA-512" hashValue="Z6H+dBUvlF4+vfgK7NlBj3xO15xn/Gl4iD5LrhIJ7GVTBWorB6n34eQLR8nxmpddjDjAIgJHPMKTGBS/NhKzwQ==" saltValue="1YWLv399R9xkeKCLE0SRrg==" spinCount="100000" sheet="1" objects="1"/>
  <pageMargins left="0.66875" right="0.472222222222222" top="0.904861111111111" bottom="0.275" header="0.314583333333333" footer="0.31458333333333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18"/>
  <sheetViews>
    <sheetView showZeros="0" workbookViewId="0">
      <pane xSplit="1" ySplit="3" topLeftCell="B4" activePane="bottomRight" state="frozen"/>
      <selection/>
      <selection pane="topRight"/>
      <selection pane="bottomLeft"/>
      <selection pane="bottomRight" activeCell="D12" sqref="D12"/>
    </sheetView>
  </sheetViews>
  <sheetFormatPr defaultColWidth="10" defaultRowHeight="14.25" customHeight="1"/>
  <cols>
    <col min="1" max="1" width="16.6666666666667" style="83" customWidth="1"/>
    <col min="2" max="2" width="22.5" style="83" customWidth="1"/>
    <col min="3" max="3" width="36.8333333333333" style="83" customWidth="1"/>
    <col min="4" max="4" width="20.3333333333333" style="84" customWidth="1"/>
    <col min="5" max="5" width="10.6666666666667" style="83" customWidth="1"/>
    <col min="6" max="6" width="13" style="83" customWidth="1"/>
    <col min="7" max="9" width="10.6666666666667" style="83" customWidth="1"/>
    <col min="10" max="16384" width="10" style="83"/>
  </cols>
  <sheetData>
    <row r="1" ht="33.95" customHeight="1" spans="1:4">
      <c r="A1" s="85" t="s">
        <v>18</v>
      </c>
      <c r="B1" s="85"/>
      <c r="C1" s="85"/>
      <c r="D1" s="85"/>
    </row>
    <row r="2" ht="36.95" customHeight="1" spans="1:4">
      <c r="A2" s="86" t="s">
        <v>19</v>
      </c>
      <c r="B2" s="86"/>
      <c r="C2" s="86"/>
      <c r="D2" s="87"/>
    </row>
    <row r="3" ht="35.1" customHeight="1" spans="1:4">
      <c r="A3" s="88" t="s">
        <v>20</v>
      </c>
      <c r="B3" s="89" t="s">
        <v>21</v>
      </c>
      <c r="C3" s="89" t="s">
        <v>22</v>
      </c>
      <c r="D3" s="90" t="s">
        <v>23</v>
      </c>
    </row>
    <row r="4" ht="33" customHeight="1" spans="1:4">
      <c r="A4" s="91" t="s">
        <v>24</v>
      </c>
      <c r="B4" s="92" t="s">
        <v>25</v>
      </c>
      <c r="C4" s="93" t="s">
        <v>26</v>
      </c>
      <c r="D4" s="94">
        <f>一般项目清单!D13</f>
        <v>58196.38</v>
      </c>
    </row>
    <row r="5" ht="33" customHeight="1" spans="1:4">
      <c r="A5" s="91" t="s">
        <v>27</v>
      </c>
      <c r="B5" s="92"/>
      <c r="C5" s="93" t="s">
        <v>28</v>
      </c>
      <c r="D5" s="94">
        <f>ROUND(SUM(D6:D9),2)</f>
        <v>0</v>
      </c>
    </row>
    <row r="6" ht="33" customHeight="1" spans="1:4">
      <c r="A6" s="91" t="s">
        <v>29</v>
      </c>
      <c r="B6" s="92" t="s">
        <v>30</v>
      </c>
      <c r="C6" s="93" t="s">
        <v>31</v>
      </c>
      <c r="D6" s="94">
        <f>分部分项工程量清单!G4</f>
        <v>0</v>
      </c>
    </row>
    <row r="7" ht="33" customHeight="1" spans="1:4">
      <c r="A7" s="91" t="s">
        <v>32</v>
      </c>
      <c r="B7" s="92" t="s">
        <v>33</v>
      </c>
      <c r="C7" s="93" t="s">
        <v>34</v>
      </c>
      <c r="D7" s="94">
        <f>分部分项工程量清单!G20</f>
        <v>0</v>
      </c>
    </row>
    <row r="8" ht="33" customHeight="1" spans="1:4">
      <c r="A8" s="91" t="s">
        <v>35</v>
      </c>
      <c r="B8" s="92" t="s">
        <v>36</v>
      </c>
      <c r="C8" s="93" t="s">
        <v>37</v>
      </c>
      <c r="D8" s="94">
        <f>分部分项工程量清单!G61</f>
        <v>0</v>
      </c>
    </row>
    <row r="9" ht="33" customHeight="1" spans="1:4">
      <c r="A9" s="91" t="s">
        <v>38</v>
      </c>
      <c r="B9" s="92" t="s">
        <v>39</v>
      </c>
      <c r="C9" s="93" t="s">
        <v>40</v>
      </c>
      <c r="D9" s="94">
        <f>分部分项工程量清单!G77</f>
        <v>0</v>
      </c>
    </row>
    <row r="10" s="82" customFormat="1" ht="33" customHeight="1" spans="1:5">
      <c r="A10" s="95">
        <v>3</v>
      </c>
      <c r="B10" s="96" t="s">
        <v>41</v>
      </c>
      <c r="C10" s="96"/>
      <c r="D10" s="97">
        <f>ROUND(D4+D5,0)</f>
        <v>58196</v>
      </c>
      <c r="E10" s="98"/>
    </row>
    <row r="11" s="82" customFormat="1" ht="33" customHeight="1" spans="1:4">
      <c r="A11" s="95">
        <v>4</v>
      </c>
      <c r="B11" s="96" t="s">
        <v>42</v>
      </c>
      <c r="C11" s="96"/>
      <c r="D11" s="97">
        <f>ROUND(D10*3/100,0)</f>
        <v>1746</v>
      </c>
    </row>
    <row r="12" s="82" customFormat="1" ht="33" customHeight="1" spans="1:4">
      <c r="A12" s="99">
        <v>5</v>
      </c>
      <c r="B12" s="100" t="s">
        <v>43</v>
      </c>
      <c r="C12" s="100"/>
      <c r="D12" s="101">
        <f>ROUND(SUM(D10:D11),0)</f>
        <v>59942</v>
      </c>
    </row>
    <row r="13" ht="39" customHeight="1" spans="3:10">
      <c r="C13" s="102"/>
      <c r="D13" s="103"/>
      <c r="E13" s="104"/>
      <c r="F13" s="105"/>
      <c r="G13" s="103"/>
      <c r="H13" s="103"/>
      <c r="I13" s="103"/>
      <c r="J13" s="103"/>
    </row>
    <row r="14" ht="39" customHeight="1" spans="3:9">
      <c r="C14" s="102"/>
      <c r="D14" s="103"/>
      <c r="E14" s="106"/>
      <c r="F14" s="103"/>
      <c r="G14" s="103"/>
      <c r="H14" s="103"/>
      <c r="I14" s="103"/>
    </row>
    <row r="15" customHeight="1" spans="4:9">
      <c r="D15" s="103"/>
      <c r="E15" s="103"/>
      <c r="F15" s="103"/>
      <c r="G15" s="103"/>
      <c r="H15" s="107"/>
      <c r="I15" s="107"/>
    </row>
    <row r="16" customHeight="1" spans="4:9">
      <c r="D16" s="103"/>
      <c r="E16" s="103"/>
      <c r="F16" s="103"/>
      <c r="G16" s="107"/>
      <c r="H16" s="107"/>
      <c r="I16" s="107"/>
    </row>
    <row r="18" customHeight="1" spans="4:4">
      <c r="D18" s="107"/>
    </row>
  </sheetData>
  <sheetProtection algorithmName="SHA-512" hashValue="8OJMhLOCFBswWufTtnHGjdIN8yrsQUbBvnuAt/oiM7yvmk96dWPGQGMLQhv0fDhF1cXhV9vhmy3v2OXTsjp7NQ==" saltValue="Fla2+8at5omDCXHfmUis3w==" spinCount="100000" sheet="1" objects="1"/>
  <mergeCells count="5">
    <mergeCell ref="A1:D1"/>
    <mergeCell ref="A2:D2"/>
    <mergeCell ref="B10:C10"/>
    <mergeCell ref="B11:C11"/>
    <mergeCell ref="B12:C12"/>
  </mergeCells>
  <pageMargins left="0.865972222222222" right="0.590277777777778" top="0.865972222222222"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17"/>
  <sheetViews>
    <sheetView showZeros="0" workbookViewId="0">
      <pane ySplit="3" topLeftCell="A10" activePane="bottomLeft" state="frozen"/>
      <selection/>
      <selection pane="bottomLeft" activeCell="I12" sqref="I12"/>
    </sheetView>
  </sheetViews>
  <sheetFormatPr defaultColWidth="8.83333333333333" defaultRowHeight="12" outlineLevelCol="6"/>
  <cols>
    <col min="1" max="1" width="14.1666666666667" style="59" customWidth="1"/>
    <col min="2" max="2" width="12.1111111111111" style="60" customWidth="1"/>
    <col min="3" max="3" width="33.6666666666667" style="60" customWidth="1"/>
    <col min="4" max="4" width="7.11111111111111" style="60" customWidth="1"/>
    <col min="5" max="5" width="9.33333333333333" style="60" customWidth="1"/>
    <col min="6" max="6" width="13.1111111111111" style="60" customWidth="1"/>
    <col min="7" max="7" width="11.7777777777778" style="60" customWidth="1"/>
    <col min="8" max="8" width="8.83333333333333" style="60"/>
    <col min="9" max="9" width="12.8333333333333" style="60"/>
    <col min="10" max="16384" width="8.83333333333333" style="60"/>
  </cols>
  <sheetData>
    <row r="1" ht="30" customHeight="1" spans="1:7">
      <c r="A1" s="61" t="s">
        <v>44</v>
      </c>
      <c r="B1" s="61"/>
      <c r="C1" s="61"/>
      <c r="D1" s="61"/>
      <c r="E1" s="61"/>
      <c r="F1" s="61"/>
      <c r="G1" s="61"/>
    </row>
    <row r="2" ht="39" customHeight="1" spans="1:7">
      <c r="A2" s="62" t="str">
        <f>汇总表!A2</f>
        <v>工程名称：秦淮河船闸抽水检修工程（施工QHHCZ-CSJX-SG包）          币单位：人民币元</v>
      </c>
      <c r="B2" s="62"/>
      <c r="C2" s="62"/>
      <c r="D2" s="62"/>
      <c r="E2" s="62"/>
      <c r="F2" s="62"/>
      <c r="G2" s="62"/>
    </row>
    <row r="3" ht="32.1" customHeight="1" spans="1:7">
      <c r="A3" s="63" t="s">
        <v>45</v>
      </c>
      <c r="B3" s="64" t="s">
        <v>46</v>
      </c>
      <c r="C3" s="64" t="s">
        <v>47</v>
      </c>
      <c r="D3" s="64" t="s">
        <v>48</v>
      </c>
      <c r="E3" s="64" t="s">
        <v>49</v>
      </c>
      <c r="F3" s="64" t="s">
        <v>50</v>
      </c>
      <c r="G3" s="65" t="s">
        <v>51</v>
      </c>
    </row>
    <row r="4" ht="48" customHeight="1" spans="1:7">
      <c r="A4" s="66" t="s">
        <v>52</v>
      </c>
      <c r="B4" s="67" t="s">
        <v>53</v>
      </c>
      <c r="C4" s="68" t="s">
        <v>54</v>
      </c>
      <c r="D4" s="67" t="s">
        <v>55</v>
      </c>
      <c r="E4" s="67">
        <v>1</v>
      </c>
      <c r="F4" s="69">
        <v>9699.4</v>
      </c>
      <c r="G4" s="70">
        <f>ROUND(E4*F4,2)</f>
        <v>9699.4</v>
      </c>
    </row>
    <row r="5" ht="100" customHeight="1" spans="1:7">
      <c r="A5" s="66" t="s">
        <v>56</v>
      </c>
      <c r="B5" s="67" t="s">
        <v>57</v>
      </c>
      <c r="C5" s="68" t="s">
        <v>58</v>
      </c>
      <c r="D5" s="67" t="s">
        <v>55</v>
      </c>
      <c r="E5" s="67">
        <v>1</v>
      </c>
      <c r="F5" s="69">
        <v>48496.98</v>
      </c>
      <c r="G5" s="70">
        <f t="shared" ref="G5:G12" si="0">ROUND(E5*F5,2)</f>
        <v>48496.98</v>
      </c>
    </row>
    <row r="6" ht="37" customHeight="1" spans="1:7">
      <c r="A6" s="66" t="s">
        <v>59</v>
      </c>
      <c r="B6" s="67" t="s">
        <v>60</v>
      </c>
      <c r="C6" s="68" t="s">
        <v>61</v>
      </c>
      <c r="D6" s="67" t="s">
        <v>55</v>
      </c>
      <c r="E6" s="67">
        <v>1</v>
      </c>
      <c r="F6" s="71"/>
      <c r="G6" s="70">
        <f t="shared" si="0"/>
        <v>0</v>
      </c>
    </row>
    <row r="7" ht="63" customHeight="1" spans="1:7">
      <c r="A7" s="66" t="s">
        <v>62</v>
      </c>
      <c r="B7" s="67" t="s">
        <v>63</v>
      </c>
      <c r="C7" s="68" t="s">
        <v>64</v>
      </c>
      <c r="D7" s="67" t="s">
        <v>55</v>
      </c>
      <c r="E7" s="67">
        <v>1</v>
      </c>
      <c r="F7" s="71"/>
      <c r="G7" s="70">
        <f t="shared" si="0"/>
        <v>0</v>
      </c>
    </row>
    <row r="8" ht="49" customHeight="1" spans="1:7">
      <c r="A8" s="115" t="s">
        <v>65</v>
      </c>
      <c r="B8" s="67" t="s">
        <v>66</v>
      </c>
      <c r="C8" s="68" t="s">
        <v>67</v>
      </c>
      <c r="D8" s="67" t="s">
        <v>55</v>
      </c>
      <c r="E8" s="67">
        <v>1</v>
      </c>
      <c r="F8" s="71"/>
      <c r="G8" s="70">
        <f t="shared" si="0"/>
        <v>0</v>
      </c>
    </row>
    <row r="9" ht="56" customHeight="1" spans="1:7">
      <c r="A9" s="73" t="s">
        <v>68</v>
      </c>
      <c r="B9" s="74" t="s">
        <v>69</v>
      </c>
      <c r="C9" s="75" t="s">
        <v>70</v>
      </c>
      <c r="D9" s="74" t="s">
        <v>55</v>
      </c>
      <c r="E9" s="74">
        <v>1</v>
      </c>
      <c r="F9" s="71"/>
      <c r="G9" s="70">
        <f t="shared" si="0"/>
        <v>0</v>
      </c>
    </row>
    <row r="10" ht="55" customHeight="1" spans="1:7">
      <c r="A10" s="73" t="s">
        <v>71</v>
      </c>
      <c r="B10" s="74" t="s">
        <v>72</v>
      </c>
      <c r="C10" s="75" t="s">
        <v>73</v>
      </c>
      <c r="D10" s="74" t="s">
        <v>55</v>
      </c>
      <c r="E10" s="74">
        <v>1</v>
      </c>
      <c r="F10" s="71"/>
      <c r="G10" s="70">
        <f t="shared" si="0"/>
        <v>0</v>
      </c>
    </row>
    <row r="11" ht="51" customHeight="1" spans="1:7">
      <c r="A11" s="73" t="s">
        <v>74</v>
      </c>
      <c r="B11" s="74" t="s">
        <v>75</v>
      </c>
      <c r="C11" s="75" t="s">
        <v>76</v>
      </c>
      <c r="D11" s="74" t="s">
        <v>55</v>
      </c>
      <c r="E11" s="74">
        <v>1</v>
      </c>
      <c r="F11" s="71"/>
      <c r="G11" s="70">
        <f t="shared" si="0"/>
        <v>0</v>
      </c>
    </row>
    <row r="12" ht="104" customHeight="1" spans="1:7">
      <c r="A12" s="73" t="s">
        <v>77</v>
      </c>
      <c r="B12" s="74" t="s">
        <v>78</v>
      </c>
      <c r="C12" s="75" t="s">
        <v>79</v>
      </c>
      <c r="D12" s="74" t="s">
        <v>80</v>
      </c>
      <c r="E12" s="74">
        <v>300</v>
      </c>
      <c r="F12" s="71"/>
      <c r="G12" s="70">
        <f t="shared" si="0"/>
        <v>0</v>
      </c>
    </row>
    <row r="13" ht="36.95" customHeight="1" spans="1:7">
      <c r="A13" s="76" t="s">
        <v>81</v>
      </c>
      <c r="B13" s="77"/>
      <c r="C13" s="78"/>
      <c r="D13" s="79">
        <f>SUM(G4:G12)</f>
        <v>58196.38</v>
      </c>
      <c r="E13" s="79"/>
      <c r="F13" s="80" t="s">
        <v>82</v>
      </c>
      <c r="G13" s="81"/>
    </row>
    <row r="15" ht="45.95" customHeight="1"/>
    <row r="16" ht="39" customHeight="1"/>
    <row r="17" ht="39.95" customHeight="1"/>
  </sheetData>
  <sheetProtection algorithmName="SHA-512" hashValue="bNgyGBm8m0UsgXFIuJRB4YIpoHRJVBrVQOUj2A0P3MjYzQB8WpiVYcHXHb6WXAejH7+abRM/k6ElP/FBgwPoSg==" saltValue="cPcZQihjT+U99oXWTS44Mg==" spinCount="100000" sheet="1" objects="1"/>
  <mergeCells count="4">
    <mergeCell ref="A1:G1"/>
    <mergeCell ref="A2:G2"/>
    <mergeCell ref="A13:C13"/>
    <mergeCell ref="D13:E13"/>
  </mergeCells>
  <pageMargins left="0.550694444444444" right="0.472222222222222" top="0.550694444444444" bottom="0.432638888888889" header="0.393055555555556" footer="0.236111111111111"/>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H82"/>
  <sheetViews>
    <sheetView showZeros="0" workbookViewId="0">
      <pane ySplit="3" topLeftCell="A4" activePane="bottomLeft" state="frozen"/>
      <selection/>
      <selection pane="bottomLeft" activeCell="G6" sqref="G6"/>
    </sheetView>
  </sheetViews>
  <sheetFormatPr defaultColWidth="8.83333333333333" defaultRowHeight="12" outlineLevelCol="7"/>
  <cols>
    <col min="1" max="1" width="15.6666666666667" style="16" customWidth="1"/>
    <col min="2" max="2" width="16.8333333333333" style="17" customWidth="1"/>
    <col min="3" max="3" width="24.3333333333333" style="18" customWidth="1"/>
    <col min="4" max="4" width="8.33333333333333" style="17" customWidth="1"/>
    <col min="5" max="5" width="9.5" style="19" customWidth="1"/>
    <col min="6" max="6" width="12.3333333333333" style="17" customWidth="1"/>
    <col min="7" max="7" width="15.3333333333333" style="17" customWidth="1"/>
    <col min="8" max="8" width="24.6666666666667" style="17" hidden="1" customWidth="1"/>
    <col min="9" max="9" width="9.66666666666667" style="17"/>
    <col min="10" max="16384" width="8.83333333333333" style="17"/>
  </cols>
  <sheetData>
    <row r="1" ht="30.95" customHeight="1" spans="1:7">
      <c r="A1" s="20" t="s">
        <v>83</v>
      </c>
      <c r="B1" s="20"/>
      <c r="C1" s="21"/>
      <c r="D1" s="20"/>
      <c r="E1" s="22"/>
      <c r="F1" s="20"/>
      <c r="G1" s="20"/>
    </row>
    <row r="2" ht="30.95" customHeight="1" spans="1:7">
      <c r="A2" s="23" t="str">
        <f>汇总表!A2</f>
        <v>工程名称：秦淮河船闸抽水检修工程（施工QHHCZ-CSJX-SG包）          币单位：人民币元</v>
      </c>
      <c r="B2" s="23"/>
      <c r="C2" s="23"/>
      <c r="D2" s="23"/>
      <c r="E2" s="24"/>
      <c r="F2" s="23"/>
      <c r="G2" s="23"/>
    </row>
    <row r="3" ht="39.95" customHeight="1" spans="1:7">
      <c r="A3" s="25" t="s">
        <v>45</v>
      </c>
      <c r="B3" s="26" t="s">
        <v>46</v>
      </c>
      <c r="C3" s="26" t="s">
        <v>84</v>
      </c>
      <c r="D3" s="26" t="s">
        <v>48</v>
      </c>
      <c r="E3" s="27" t="s">
        <v>49</v>
      </c>
      <c r="F3" s="26" t="s">
        <v>50</v>
      </c>
      <c r="G3" s="28" t="s">
        <v>51</v>
      </c>
    </row>
    <row r="4" ht="30.95" customHeight="1" spans="1:7">
      <c r="A4" s="29" t="s">
        <v>85</v>
      </c>
      <c r="B4" s="30"/>
      <c r="C4" s="31"/>
      <c r="D4" s="32"/>
      <c r="E4" s="33"/>
      <c r="F4" s="32"/>
      <c r="G4" s="34">
        <f>SUM(G5:G19)</f>
        <v>0</v>
      </c>
    </row>
    <row r="5" ht="51" customHeight="1" outlineLevel="1" spans="1:7">
      <c r="A5" s="35">
        <v>100602037001</v>
      </c>
      <c r="B5" s="36" t="s">
        <v>86</v>
      </c>
      <c r="C5" s="31" t="s">
        <v>87</v>
      </c>
      <c r="D5" s="32" t="s">
        <v>80</v>
      </c>
      <c r="E5" s="33">
        <v>10</v>
      </c>
      <c r="F5" s="37"/>
      <c r="G5" s="34">
        <f t="shared" ref="G5:G9" si="0">ROUND(F5*E5,2)</f>
        <v>0</v>
      </c>
    </row>
    <row r="6" ht="48.75" customHeight="1" outlineLevel="1" spans="1:7">
      <c r="A6" s="35">
        <v>100602037002</v>
      </c>
      <c r="B6" s="36" t="s">
        <v>88</v>
      </c>
      <c r="C6" s="31" t="s">
        <v>89</v>
      </c>
      <c r="D6" s="32" t="s">
        <v>80</v>
      </c>
      <c r="E6" s="33">
        <v>20</v>
      </c>
      <c r="F6" s="37"/>
      <c r="G6" s="34">
        <f t="shared" si="0"/>
        <v>0</v>
      </c>
    </row>
    <row r="7" ht="51.75" customHeight="1" outlineLevel="1" spans="1:7">
      <c r="A7" s="35">
        <v>100602037003</v>
      </c>
      <c r="B7" s="38" t="s">
        <v>90</v>
      </c>
      <c r="C7" s="31" t="s">
        <v>91</v>
      </c>
      <c r="D7" s="38" t="s">
        <v>92</v>
      </c>
      <c r="E7" s="39">
        <v>3</v>
      </c>
      <c r="F7" s="37"/>
      <c r="G7" s="34">
        <f t="shared" si="0"/>
        <v>0</v>
      </c>
    </row>
    <row r="8" ht="78" customHeight="1" outlineLevel="1" spans="1:7">
      <c r="A8" s="35">
        <v>100602037004</v>
      </c>
      <c r="B8" s="38" t="s">
        <v>93</v>
      </c>
      <c r="C8" s="31" t="s">
        <v>94</v>
      </c>
      <c r="D8" s="38" t="s">
        <v>92</v>
      </c>
      <c r="E8" s="39">
        <f>228</f>
        <v>228</v>
      </c>
      <c r="F8" s="37"/>
      <c r="G8" s="34">
        <f t="shared" si="0"/>
        <v>0</v>
      </c>
    </row>
    <row r="9" ht="59.1" customHeight="1" outlineLevel="1" spans="1:7">
      <c r="A9" s="35">
        <v>100602037005</v>
      </c>
      <c r="B9" s="38" t="s">
        <v>95</v>
      </c>
      <c r="C9" s="31" t="s">
        <v>96</v>
      </c>
      <c r="D9" s="38" t="s">
        <v>92</v>
      </c>
      <c r="E9" s="39">
        <v>204</v>
      </c>
      <c r="F9" s="37"/>
      <c r="G9" s="34">
        <f t="shared" si="0"/>
        <v>0</v>
      </c>
    </row>
    <row r="10" ht="41.25" customHeight="1" outlineLevel="1" spans="1:7">
      <c r="A10" s="35">
        <v>100602037006</v>
      </c>
      <c r="B10" s="38" t="s">
        <v>97</v>
      </c>
      <c r="C10" s="31" t="s">
        <v>98</v>
      </c>
      <c r="D10" s="38" t="s">
        <v>92</v>
      </c>
      <c r="E10" s="39">
        <v>432</v>
      </c>
      <c r="F10" s="37"/>
      <c r="G10" s="34">
        <f t="shared" ref="G10:G19" si="1">ROUND(F10*E10,2)</f>
        <v>0</v>
      </c>
    </row>
    <row r="11" ht="52.5" customHeight="1" outlineLevel="1" spans="1:7">
      <c r="A11" s="35">
        <v>100602037007</v>
      </c>
      <c r="B11" s="38" t="s">
        <v>99</v>
      </c>
      <c r="C11" s="31" t="s">
        <v>100</v>
      </c>
      <c r="D11" s="38" t="s">
        <v>92</v>
      </c>
      <c r="E11" s="39">
        <v>252</v>
      </c>
      <c r="F11" s="37"/>
      <c r="G11" s="34">
        <f t="shared" si="1"/>
        <v>0</v>
      </c>
    </row>
    <row r="12" ht="36" customHeight="1" outlineLevel="1" spans="1:7">
      <c r="A12" s="35">
        <v>100602037008</v>
      </c>
      <c r="B12" s="38" t="s">
        <v>101</v>
      </c>
      <c r="C12" s="31" t="s">
        <v>102</v>
      </c>
      <c r="D12" s="38" t="s">
        <v>103</v>
      </c>
      <c r="E12" s="39">
        <v>3</v>
      </c>
      <c r="F12" s="37"/>
      <c r="G12" s="34">
        <f t="shared" si="1"/>
        <v>0</v>
      </c>
    </row>
    <row r="13" s="15" customFormat="1" ht="51.75" customHeight="1" outlineLevel="1" spans="1:7">
      <c r="A13" s="35">
        <v>100602037009</v>
      </c>
      <c r="B13" s="38" t="s">
        <v>104</v>
      </c>
      <c r="C13" s="31" t="s">
        <v>105</v>
      </c>
      <c r="D13" s="38" t="s">
        <v>92</v>
      </c>
      <c r="E13" s="40">
        <v>204</v>
      </c>
      <c r="F13" s="37"/>
      <c r="G13" s="34">
        <f t="shared" si="1"/>
        <v>0</v>
      </c>
    </row>
    <row r="14" ht="39.75" customHeight="1" outlineLevel="1" spans="1:7">
      <c r="A14" s="35">
        <v>100602037010</v>
      </c>
      <c r="B14" s="38" t="s">
        <v>106</v>
      </c>
      <c r="C14" s="31" t="s">
        <v>107</v>
      </c>
      <c r="D14" s="38" t="s">
        <v>80</v>
      </c>
      <c r="E14" s="39">
        <v>36</v>
      </c>
      <c r="F14" s="37"/>
      <c r="G14" s="34">
        <f t="shared" si="1"/>
        <v>0</v>
      </c>
    </row>
    <row r="15" ht="50.1" customHeight="1" outlineLevel="1" spans="1:7">
      <c r="A15" s="35">
        <v>100602037011</v>
      </c>
      <c r="B15" s="38" t="s">
        <v>108</v>
      </c>
      <c r="C15" s="31" t="s">
        <v>109</v>
      </c>
      <c r="D15" s="38" t="s">
        <v>110</v>
      </c>
      <c r="E15" s="39">
        <v>2</v>
      </c>
      <c r="F15" s="37"/>
      <c r="G15" s="34">
        <f t="shared" si="1"/>
        <v>0</v>
      </c>
    </row>
    <row r="16" ht="53.25" customHeight="1" outlineLevel="1" spans="1:7">
      <c r="A16" s="35">
        <v>100602037012</v>
      </c>
      <c r="B16" s="38" t="s">
        <v>111</v>
      </c>
      <c r="C16" s="31" t="s">
        <v>112</v>
      </c>
      <c r="D16" s="38" t="s">
        <v>80</v>
      </c>
      <c r="E16" s="39">
        <v>96</v>
      </c>
      <c r="F16" s="37"/>
      <c r="G16" s="34">
        <f t="shared" si="1"/>
        <v>0</v>
      </c>
    </row>
    <row r="17" ht="63.75" customHeight="1" outlineLevel="1" spans="1:7">
      <c r="A17" s="35">
        <v>100602037013</v>
      </c>
      <c r="B17" s="38" t="s">
        <v>113</v>
      </c>
      <c r="C17" s="31" t="s">
        <v>114</v>
      </c>
      <c r="D17" s="38" t="s">
        <v>92</v>
      </c>
      <c r="E17" s="39">
        <v>133</v>
      </c>
      <c r="F17" s="37"/>
      <c r="G17" s="34">
        <f t="shared" si="1"/>
        <v>0</v>
      </c>
    </row>
    <row r="18" ht="51.75" customHeight="1" outlineLevel="1" spans="1:7">
      <c r="A18" s="35">
        <v>100602037014</v>
      </c>
      <c r="B18" s="38" t="s">
        <v>115</v>
      </c>
      <c r="C18" s="31" t="s">
        <v>116</v>
      </c>
      <c r="D18" s="38" t="s">
        <v>55</v>
      </c>
      <c r="E18" s="39">
        <v>1</v>
      </c>
      <c r="F18" s="37"/>
      <c r="G18" s="34">
        <f t="shared" si="1"/>
        <v>0</v>
      </c>
    </row>
    <row r="19" ht="65.1" customHeight="1" outlineLevel="1" spans="1:7">
      <c r="A19" s="35">
        <v>100602037015</v>
      </c>
      <c r="B19" s="41" t="s">
        <v>117</v>
      </c>
      <c r="C19" s="31" t="s">
        <v>118</v>
      </c>
      <c r="D19" s="38" t="s">
        <v>55</v>
      </c>
      <c r="E19" s="39">
        <v>1</v>
      </c>
      <c r="F19" s="37"/>
      <c r="G19" s="34">
        <f t="shared" si="1"/>
        <v>0</v>
      </c>
    </row>
    <row r="20" ht="30" customHeight="1" spans="1:7">
      <c r="A20" s="42" t="s">
        <v>119</v>
      </c>
      <c r="B20" s="43"/>
      <c r="C20" s="44"/>
      <c r="D20" s="32"/>
      <c r="E20" s="33"/>
      <c r="F20" s="37"/>
      <c r="G20" s="45">
        <f>G21+G33+G42+G49+G55+G58</f>
        <v>0</v>
      </c>
    </row>
    <row r="21" ht="35.1" customHeight="1" outlineLevel="1" spans="1:7">
      <c r="A21" s="46" t="s">
        <v>120</v>
      </c>
      <c r="B21" s="38"/>
      <c r="C21" s="31"/>
      <c r="D21" s="32"/>
      <c r="E21" s="33"/>
      <c r="F21" s="37"/>
      <c r="G21" s="34">
        <f>SUM(G22:G32)</f>
        <v>0</v>
      </c>
    </row>
    <row r="22" ht="35.1" customHeight="1" outlineLevel="2" spans="1:7">
      <c r="A22" s="47">
        <v>100800014001</v>
      </c>
      <c r="B22" s="38" t="s">
        <v>121</v>
      </c>
      <c r="C22" s="31" t="s">
        <v>122</v>
      </c>
      <c r="D22" s="38" t="s">
        <v>123</v>
      </c>
      <c r="E22" s="39">
        <v>1</v>
      </c>
      <c r="F22" s="37"/>
      <c r="G22" s="34">
        <f>ROUND(F22*E22,2)</f>
        <v>0</v>
      </c>
    </row>
    <row r="23" ht="35.1" customHeight="1" outlineLevel="2" spans="1:7">
      <c r="A23" s="47">
        <v>100800014002</v>
      </c>
      <c r="B23" s="38" t="s">
        <v>124</v>
      </c>
      <c r="C23" s="31" t="s">
        <v>125</v>
      </c>
      <c r="D23" s="38" t="s">
        <v>123</v>
      </c>
      <c r="E23" s="48">
        <v>3.226</v>
      </c>
      <c r="F23" s="37"/>
      <c r="G23" s="34">
        <f t="shared" ref="G23:G32" si="2">ROUND(F23*E23,2)</f>
        <v>0</v>
      </c>
    </row>
    <row r="24" ht="41.25" customHeight="1" outlineLevel="2" spans="1:7">
      <c r="A24" s="47">
        <v>100800014003</v>
      </c>
      <c r="B24" s="38" t="s">
        <v>126</v>
      </c>
      <c r="C24" s="31" t="s">
        <v>127</v>
      </c>
      <c r="D24" s="38" t="s">
        <v>123</v>
      </c>
      <c r="E24" s="48">
        <v>4.226</v>
      </c>
      <c r="F24" s="37"/>
      <c r="G24" s="34">
        <f t="shared" si="2"/>
        <v>0</v>
      </c>
    </row>
    <row r="25" ht="35.1" customHeight="1" outlineLevel="2" spans="1:7">
      <c r="A25" s="47">
        <v>100800014004</v>
      </c>
      <c r="B25" s="38" t="s">
        <v>128</v>
      </c>
      <c r="C25" s="31" t="s">
        <v>122</v>
      </c>
      <c r="D25" s="38" t="s">
        <v>123</v>
      </c>
      <c r="E25" s="39">
        <v>0.52</v>
      </c>
      <c r="F25" s="37"/>
      <c r="G25" s="34">
        <f t="shared" si="2"/>
        <v>0</v>
      </c>
    </row>
    <row r="26" ht="35.1" customHeight="1" outlineLevel="2" spans="1:7">
      <c r="A26" s="47">
        <v>100800014005</v>
      </c>
      <c r="B26" s="38" t="s">
        <v>129</v>
      </c>
      <c r="C26" s="31" t="s">
        <v>122</v>
      </c>
      <c r="D26" s="38" t="s">
        <v>123</v>
      </c>
      <c r="E26" s="39">
        <v>0.5</v>
      </c>
      <c r="F26" s="37"/>
      <c r="G26" s="34">
        <f t="shared" si="2"/>
        <v>0</v>
      </c>
    </row>
    <row r="27" ht="35.1" customHeight="1" outlineLevel="2" spans="1:7">
      <c r="A27" s="47">
        <v>100800014006</v>
      </c>
      <c r="B27" s="38" t="s">
        <v>130</v>
      </c>
      <c r="C27" s="31" t="s">
        <v>122</v>
      </c>
      <c r="D27" s="38" t="s">
        <v>123</v>
      </c>
      <c r="E27" s="48">
        <v>2.561</v>
      </c>
      <c r="F27" s="37"/>
      <c r="G27" s="34">
        <f t="shared" si="2"/>
        <v>0</v>
      </c>
    </row>
    <row r="28" ht="35.1" customHeight="1" outlineLevel="2" spans="1:7">
      <c r="A28" s="47">
        <v>100800014007</v>
      </c>
      <c r="B28" s="38" t="s">
        <v>131</v>
      </c>
      <c r="C28" s="31" t="s">
        <v>122</v>
      </c>
      <c r="D28" s="38" t="s">
        <v>123</v>
      </c>
      <c r="E28" s="39">
        <v>1.4</v>
      </c>
      <c r="F28" s="37"/>
      <c r="G28" s="34">
        <f t="shared" si="2"/>
        <v>0</v>
      </c>
    </row>
    <row r="29" ht="35.1" customHeight="1" outlineLevel="2" spans="1:8">
      <c r="A29" s="47">
        <v>100800014008</v>
      </c>
      <c r="B29" s="38" t="s">
        <v>132</v>
      </c>
      <c r="C29" s="31" t="s">
        <v>133</v>
      </c>
      <c r="D29" s="38" t="s">
        <v>92</v>
      </c>
      <c r="E29" s="39">
        <v>10000</v>
      </c>
      <c r="F29" s="37"/>
      <c r="G29" s="34">
        <f t="shared" si="2"/>
        <v>0</v>
      </c>
      <c r="H29" s="17" t="s">
        <v>134</v>
      </c>
    </row>
    <row r="30" ht="35.1" customHeight="1" outlineLevel="2" spans="1:7">
      <c r="A30" s="47">
        <v>100800014009</v>
      </c>
      <c r="B30" s="38" t="s">
        <v>135</v>
      </c>
      <c r="C30" s="31" t="s">
        <v>122</v>
      </c>
      <c r="D30" s="38" t="s">
        <v>136</v>
      </c>
      <c r="E30" s="39">
        <v>4</v>
      </c>
      <c r="F30" s="37"/>
      <c r="G30" s="34">
        <f t="shared" si="2"/>
        <v>0</v>
      </c>
    </row>
    <row r="31" ht="35.1" customHeight="1" outlineLevel="2" spans="1:8">
      <c r="A31" s="47">
        <v>100800014010</v>
      </c>
      <c r="B31" s="38" t="s">
        <v>137</v>
      </c>
      <c r="C31" s="31" t="s">
        <v>122</v>
      </c>
      <c r="D31" s="38" t="s">
        <v>138</v>
      </c>
      <c r="E31" s="39">
        <v>12</v>
      </c>
      <c r="F31" s="37"/>
      <c r="G31" s="34">
        <f t="shared" si="2"/>
        <v>0</v>
      </c>
      <c r="H31" s="17" t="s">
        <v>139</v>
      </c>
    </row>
    <row r="32" ht="35.1" customHeight="1" outlineLevel="2" spans="1:7">
      <c r="A32" s="47">
        <v>100800014011</v>
      </c>
      <c r="B32" s="38" t="s">
        <v>140</v>
      </c>
      <c r="C32" s="31" t="s">
        <v>122</v>
      </c>
      <c r="D32" s="38" t="s">
        <v>136</v>
      </c>
      <c r="E32" s="39">
        <v>16</v>
      </c>
      <c r="F32" s="37"/>
      <c r="G32" s="34">
        <f t="shared" si="2"/>
        <v>0</v>
      </c>
    </row>
    <row r="33" ht="35.1" customHeight="1" outlineLevel="1" spans="1:7">
      <c r="A33" s="49" t="s">
        <v>141</v>
      </c>
      <c r="B33" s="38"/>
      <c r="C33" s="31"/>
      <c r="D33" s="32"/>
      <c r="E33" s="33"/>
      <c r="F33" s="37"/>
      <c r="G33" s="34">
        <f>SUM(G34:G41)</f>
        <v>0</v>
      </c>
    </row>
    <row r="34" ht="35.1" customHeight="1" outlineLevel="2" spans="1:7">
      <c r="A34" s="47">
        <v>100800014012</v>
      </c>
      <c r="B34" s="38" t="s">
        <v>121</v>
      </c>
      <c r="C34" s="31" t="s">
        <v>142</v>
      </c>
      <c r="D34" s="38" t="s">
        <v>123</v>
      </c>
      <c r="E34" s="39">
        <v>0.1</v>
      </c>
      <c r="F34" s="37"/>
      <c r="G34" s="34">
        <f t="shared" ref="G34:G39" si="3">ROUND(F34*E34,2)</f>
        <v>0</v>
      </c>
    </row>
    <row r="35" ht="35.1" customHeight="1" outlineLevel="2" spans="1:7">
      <c r="A35" s="47">
        <v>100800014013</v>
      </c>
      <c r="B35" s="38" t="s">
        <v>143</v>
      </c>
      <c r="C35" s="31" t="s">
        <v>142</v>
      </c>
      <c r="D35" s="38" t="s">
        <v>123</v>
      </c>
      <c r="E35" s="48">
        <v>5.096</v>
      </c>
      <c r="F35" s="37"/>
      <c r="G35" s="34">
        <f t="shared" si="3"/>
        <v>0</v>
      </c>
    </row>
    <row r="36" ht="35.1" customHeight="1" outlineLevel="2" spans="1:7">
      <c r="A36" s="47">
        <v>100800014014</v>
      </c>
      <c r="B36" s="38" t="s">
        <v>126</v>
      </c>
      <c r="C36" s="31" t="s">
        <v>142</v>
      </c>
      <c r="D36" s="38" t="s">
        <v>123</v>
      </c>
      <c r="E36" s="48">
        <v>5.196</v>
      </c>
      <c r="F36" s="37"/>
      <c r="G36" s="34">
        <f t="shared" si="3"/>
        <v>0</v>
      </c>
    </row>
    <row r="37" ht="35.1" customHeight="1" outlineLevel="2" spans="1:7">
      <c r="A37" s="47">
        <v>100800014015</v>
      </c>
      <c r="B37" s="38" t="s">
        <v>128</v>
      </c>
      <c r="C37" s="31" t="s">
        <v>142</v>
      </c>
      <c r="D37" s="38" t="s">
        <v>123</v>
      </c>
      <c r="E37" s="48">
        <v>0.098</v>
      </c>
      <c r="F37" s="37"/>
      <c r="G37" s="34">
        <f t="shared" si="3"/>
        <v>0</v>
      </c>
    </row>
    <row r="38" ht="40.5" customHeight="1" outlineLevel="2" spans="1:7">
      <c r="A38" s="47">
        <v>100800014016</v>
      </c>
      <c r="B38" s="38" t="s">
        <v>144</v>
      </c>
      <c r="C38" s="31" t="s">
        <v>142</v>
      </c>
      <c r="D38" s="38" t="s">
        <v>123</v>
      </c>
      <c r="E38" s="48">
        <v>0.176</v>
      </c>
      <c r="F38" s="37"/>
      <c r="G38" s="34">
        <f t="shared" si="3"/>
        <v>0</v>
      </c>
    </row>
    <row r="39" ht="35.1" customHeight="1" outlineLevel="2" spans="1:7">
      <c r="A39" s="47">
        <v>100800014017</v>
      </c>
      <c r="B39" s="38" t="s">
        <v>145</v>
      </c>
      <c r="C39" s="31" t="s">
        <v>142</v>
      </c>
      <c r="D39" s="38" t="s">
        <v>123</v>
      </c>
      <c r="E39" s="48">
        <v>5.383</v>
      </c>
      <c r="F39" s="37"/>
      <c r="G39" s="34">
        <f t="shared" si="3"/>
        <v>0</v>
      </c>
    </row>
    <row r="40" ht="35.1" customHeight="1" outlineLevel="2" spans="1:7">
      <c r="A40" s="47">
        <v>100800014018</v>
      </c>
      <c r="B40" s="38" t="s">
        <v>131</v>
      </c>
      <c r="C40" s="31" t="s">
        <v>142</v>
      </c>
      <c r="D40" s="38" t="s">
        <v>123</v>
      </c>
      <c r="E40" s="48">
        <v>0.852</v>
      </c>
      <c r="F40" s="37"/>
      <c r="G40" s="34">
        <f t="shared" ref="G40:G48" si="4">ROUND(F40*E40,2)</f>
        <v>0</v>
      </c>
    </row>
    <row r="41" ht="35.1" customHeight="1" outlineLevel="2" spans="1:7">
      <c r="A41" s="47">
        <v>100800014019</v>
      </c>
      <c r="B41" s="38" t="s">
        <v>146</v>
      </c>
      <c r="C41" s="31" t="s">
        <v>142</v>
      </c>
      <c r="D41" s="38" t="s">
        <v>92</v>
      </c>
      <c r="E41" s="39">
        <v>400</v>
      </c>
      <c r="F41" s="37"/>
      <c r="G41" s="34">
        <f t="shared" si="4"/>
        <v>0</v>
      </c>
    </row>
    <row r="42" ht="35.1" customHeight="1" outlineLevel="1" spans="1:7">
      <c r="A42" s="49" t="s">
        <v>147</v>
      </c>
      <c r="B42" s="38"/>
      <c r="C42" s="31"/>
      <c r="D42" s="38"/>
      <c r="E42" s="39"/>
      <c r="F42" s="37"/>
      <c r="G42" s="34">
        <f>SUM(G43:G48)</f>
        <v>0</v>
      </c>
    </row>
    <row r="43" ht="35.1" customHeight="1" outlineLevel="2" spans="1:7">
      <c r="A43" s="50">
        <v>100800006001</v>
      </c>
      <c r="B43" s="38" t="s">
        <v>148</v>
      </c>
      <c r="C43" s="31" t="s">
        <v>149</v>
      </c>
      <c r="D43" s="38" t="s">
        <v>123</v>
      </c>
      <c r="E43" s="39">
        <v>2.8</v>
      </c>
      <c r="F43" s="37"/>
      <c r="G43" s="34">
        <f t="shared" si="4"/>
        <v>0</v>
      </c>
    </row>
    <row r="44" ht="35.1" customHeight="1" outlineLevel="2" spans="1:7">
      <c r="A44" s="50">
        <v>100800006002</v>
      </c>
      <c r="B44" s="38" t="s">
        <v>150</v>
      </c>
      <c r="C44" s="31" t="s">
        <v>149</v>
      </c>
      <c r="D44" s="38" t="s">
        <v>123</v>
      </c>
      <c r="E44" s="39">
        <v>11.76</v>
      </c>
      <c r="F44" s="37"/>
      <c r="G44" s="34">
        <f t="shared" si="4"/>
        <v>0</v>
      </c>
    </row>
    <row r="45" ht="35.1" customHeight="1" outlineLevel="2" spans="1:7">
      <c r="A45" s="50">
        <v>100800006003</v>
      </c>
      <c r="B45" s="38" t="s">
        <v>126</v>
      </c>
      <c r="C45" s="31" t="s">
        <v>149</v>
      </c>
      <c r="D45" s="38" t="s">
        <v>123</v>
      </c>
      <c r="E45" s="48">
        <v>11.76</v>
      </c>
      <c r="F45" s="37"/>
      <c r="G45" s="34">
        <f t="shared" si="4"/>
        <v>0</v>
      </c>
    </row>
    <row r="46" ht="35.1" customHeight="1" outlineLevel="2" spans="1:7">
      <c r="A46" s="50">
        <v>100800006004</v>
      </c>
      <c r="B46" s="38" t="s">
        <v>151</v>
      </c>
      <c r="C46" s="31" t="s">
        <v>149</v>
      </c>
      <c r="D46" s="38" t="s">
        <v>123</v>
      </c>
      <c r="E46" s="48">
        <v>12.936</v>
      </c>
      <c r="F46" s="37"/>
      <c r="G46" s="34">
        <f t="shared" si="4"/>
        <v>0</v>
      </c>
    </row>
    <row r="47" ht="35.1" customHeight="1" outlineLevel="2" spans="1:7">
      <c r="A47" s="50">
        <v>100800006005</v>
      </c>
      <c r="B47" s="38" t="s">
        <v>146</v>
      </c>
      <c r="C47" s="31" t="s">
        <v>149</v>
      </c>
      <c r="D47" s="38" t="s">
        <v>92</v>
      </c>
      <c r="E47" s="39">
        <v>280</v>
      </c>
      <c r="F47" s="37"/>
      <c r="G47" s="34">
        <f t="shared" si="4"/>
        <v>0</v>
      </c>
    </row>
    <row r="48" ht="35.1" customHeight="1" outlineLevel="2" spans="1:7">
      <c r="A48" s="50">
        <v>100800006006</v>
      </c>
      <c r="B48" s="38" t="s">
        <v>152</v>
      </c>
      <c r="C48" s="31" t="s">
        <v>149</v>
      </c>
      <c r="D48" s="38" t="s">
        <v>55</v>
      </c>
      <c r="E48" s="39">
        <v>1</v>
      </c>
      <c r="F48" s="37"/>
      <c r="G48" s="34">
        <f t="shared" si="4"/>
        <v>0</v>
      </c>
    </row>
    <row r="49" ht="35.1" customHeight="1" outlineLevel="1" spans="1:7">
      <c r="A49" s="49" t="s">
        <v>153</v>
      </c>
      <c r="B49" s="38"/>
      <c r="C49" s="31"/>
      <c r="D49" s="32"/>
      <c r="E49" s="33"/>
      <c r="F49" s="37"/>
      <c r="G49" s="34">
        <f>SUM(G50:G54)</f>
        <v>0</v>
      </c>
    </row>
    <row r="50" ht="35.1" customHeight="1" outlineLevel="2" spans="1:8">
      <c r="A50" s="50">
        <v>100902007001</v>
      </c>
      <c r="B50" s="38" t="s">
        <v>154</v>
      </c>
      <c r="C50" s="31" t="s">
        <v>155</v>
      </c>
      <c r="D50" s="38" t="s">
        <v>138</v>
      </c>
      <c r="E50" s="39">
        <v>16</v>
      </c>
      <c r="F50" s="37"/>
      <c r="G50" s="34">
        <f>ROUND(F50*E50,2)</f>
        <v>0</v>
      </c>
      <c r="H50" s="17" t="s">
        <v>156</v>
      </c>
    </row>
    <row r="51" ht="35.1" customHeight="1" outlineLevel="2" spans="1:7">
      <c r="A51" s="50">
        <v>100902007002</v>
      </c>
      <c r="B51" s="38" t="s">
        <v>157</v>
      </c>
      <c r="C51" s="31" t="s">
        <v>155</v>
      </c>
      <c r="D51" s="38" t="s">
        <v>138</v>
      </c>
      <c r="E51" s="39">
        <v>16</v>
      </c>
      <c r="F51" s="37"/>
      <c r="G51" s="34">
        <f>ROUND(F51*E51,2)</f>
        <v>0</v>
      </c>
    </row>
    <row r="52" ht="35.1" customHeight="1" outlineLevel="2" spans="1:7">
      <c r="A52" s="50">
        <v>100902007003</v>
      </c>
      <c r="B52" s="38" t="s">
        <v>158</v>
      </c>
      <c r="C52" s="31" t="s">
        <v>155</v>
      </c>
      <c r="D52" s="38" t="s">
        <v>138</v>
      </c>
      <c r="E52" s="39">
        <v>8</v>
      </c>
      <c r="F52" s="37"/>
      <c r="G52" s="34">
        <f>ROUND(F52*E52,2)</f>
        <v>0</v>
      </c>
    </row>
    <row r="53" ht="35.1" customHeight="1" outlineLevel="2" spans="1:7">
      <c r="A53" s="50">
        <v>100902007004</v>
      </c>
      <c r="B53" s="38" t="s">
        <v>146</v>
      </c>
      <c r="C53" s="31" t="s">
        <v>155</v>
      </c>
      <c r="D53" s="38" t="s">
        <v>159</v>
      </c>
      <c r="E53" s="39">
        <v>80</v>
      </c>
      <c r="F53" s="37"/>
      <c r="G53" s="34">
        <f>ROUND(F53*E53,2)</f>
        <v>0</v>
      </c>
    </row>
    <row r="54" ht="35.1" customHeight="1" outlineLevel="2" spans="1:7">
      <c r="A54" s="50">
        <v>100902007005</v>
      </c>
      <c r="B54" s="38" t="s">
        <v>160</v>
      </c>
      <c r="C54" s="31" t="s">
        <v>155</v>
      </c>
      <c r="D54" s="38" t="s">
        <v>136</v>
      </c>
      <c r="E54" s="39">
        <v>8</v>
      </c>
      <c r="F54" s="37"/>
      <c r="G54" s="34">
        <f>ROUND(F54*E54,2)</f>
        <v>0</v>
      </c>
    </row>
    <row r="55" ht="35.1" customHeight="1" outlineLevel="1" spans="1:7">
      <c r="A55" s="49" t="s">
        <v>161</v>
      </c>
      <c r="B55" s="38"/>
      <c r="C55" s="31"/>
      <c r="D55" s="32"/>
      <c r="E55" s="33"/>
      <c r="F55" s="37"/>
      <c r="G55" s="34">
        <f>SUM(G56:G57)</f>
        <v>0</v>
      </c>
    </row>
    <row r="56" ht="35.1" customHeight="1" outlineLevel="2" spans="1:7">
      <c r="A56" s="47">
        <v>100800014020</v>
      </c>
      <c r="B56" s="38" t="s">
        <v>162</v>
      </c>
      <c r="C56" s="31" t="s">
        <v>163</v>
      </c>
      <c r="D56" s="38" t="s">
        <v>55</v>
      </c>
      <c r="E56" s="39">
        <v>1</v>
      </c>
      <c r="F56" s="37"/>
      <c r="G56" s="34">
        <f t="shared" ref="G56:G60" si="5">ROUND(F56*E56,2)</f>
        <v>0</v>
      </c>
    </row>
    <row r="57" ht="35.1" customHeight="1" outlineLevel="2" spans="1:7">
      <c r="A57" s="47">
        <v>100800014021</v>
      </c>
      <c r="B57" s="38" t="s">
        <v>164</v>
      </c>
      <c r="C57" s="31" t="s">
        <v>163</v>
      </c>
      <c r="D57" s="38" t="s">
        <v>55</v>
      </c>
      <c r="E57" s="39">
        <v>1</v>
      </c>
      <c r="F57" s="37"/>
      <c r="G57" s="34">
        <f t="shared" si="5"/>
        <v>0</v>
      </c>
    </row>
    <row r="58" ht="35.1" customHeight="1" outlineLevel="1" collapsed="1" spans="1:7">
      <c r="A58" s="49" t="s">
        <v>165</v>
      </c>
      <c r="B58" s="38"/>
      <c r="C58" s="31"/>
      <c r="D58" s="32"/>
      <c r="E58" s="33"/>
      <c r="F58" s="37"/>
      <c r="G58" s="34">
        <f>SUM(G59:G60)</f>
        <v>0</v>
      </c>
    </row>
    <row r="59" ht="57" customHeight="1" outlineLevel="1" spans="1:8">
      <c r="A59" s="47">
        <v>100800014022</v>
      </c>
      <c r="B59" s="38" t="s">
        <v>166</v>
      </c>
      <c r="C59" s="31" t="s">
        <v>167</v>
      </c>
      <c r="D59" s="38" t="s">
        <v>55</v>
      </c>
      <c r="E59" s="39">
        <v>1</v>
      </c>
      <c r="F59" s="37"/>
      <c r="G59" s="34">
        <f t="shared" si="5"/>
        <v>0</v>
      </c>
      <c r="H59" s="17" t="s">
        <v>168</v>
      </c>
    </row>
    <row r="60" ht="64" customHeight="1" outlineLevel="1" spans="1:8">
      <c r="A60" s="47">
        <v>100800014023</v>
      </c>
      <c r="B60" s="38" t="s">
        <v>169</v>
      </c>
      <c r="C60" s="31" t="s">
        <v>170</v>
      </c>
      <c r="D60" s="38" t="s">
        <v>55</v>
      </c>
      <c r="E60" s="39">
        <v>1</v>
      </c>
      <c r="F60" s="37"/>
      <c r="G60" s="34">
        <f t="shared" si="5"/>
        <v>0</v>
      </c>
      <c r="H60" s="17" t="s">
        <v>171</v>
      </c>
    </row>
    <row r="61" ht="36.95" customHeight="1" spans="1:7">
      <c r="A61" s="42" t="s">
        <v>172</v>
      </c>
      <c r="B61" s="43"/>
      <c r="C61" s="44"/>
      <c r="D61" s="32"/>
      <c r="E61" s="33"/>
      <c r="F61" s="37"/>
      <c r="G61" s="34">
        <f>SUM(G62:G76)</f>
        <v>0</v>
      </c>
    </row>
    <row r="62" ht="36.95" customHeight="1" outlineLevel="1" spans="1:7">
      <c r="A62" s="35">
        <v>101000024001</v>
      </c>
      <c r="B62" s="38" t="s">
        <v>173</v>
      </c>
      <c r="C62" s="31" t="s">
        <v>174</v>
      </c>
      <c r="D62" s="38" t="s">
        <v>159</v>
      </c>
      <c r="E62" s="39">
        <v>1</v>
      </c>
      <c r="F62" s="37"/>
      <c r="G62" s="34">
        <f t="shared" ref="G62:G65" si="6">ROUND(F62*E62,2)</f>
        <v>0</v>
      </c>
    </row>
    <row r="63" ht="46" customHeight="1" outlineLevel="1" spans="1:7">
      <c r="A63" s="35">
        <v>101000024002</v>
      </c>
      <c r="B63" s="38" t="s">
        <v>175</v>
      </c>
      <c r="C63" s="31" t="s">
        <v>176</v>
      </c>
      <c r="D63" s="38" t="s">
        <v>177</v>
      </c>
      <c r="E63" s="39">
        <v>19</v>
      </c>
      <c r="F63" s="37"/>
      <c r="G63" s="34">
        <f t="shared" si="6"/>
        <v>0</v>
      </c>
    </row>
    <row r="64" ht="62" customHeight="1" outlineLevel="1" spans="1:7">
      <c r="A64" s="35">
        <v>101000024003</v>
      </c>
      <c r="B64" s="38" t="s">
        <v>178</v>
      </c>
      <c r="C64" s="31" t="s">
        <v>179</v>
      </c>
      <c r="D64" s="38" t="s">
        <v>159</v>
      </c>
      <c r="E64" s="39">
        <v>13.3</v>
      </c>
      <c r="F64" s="37"/>
      <c r="G64" s="34">
        <f t="shared" si="6"/>
        <v>0</v>
      </c>
    </row>
    <row r="65" ht="54" customHeight="1" outlineLevel="1" spans="1:7">
      <c r="A65" s="35">
        <v>101000024004</v>
      </c>
      <c r="B65" s="38" t="s">
        <v>180</v>
      </c>
      <c r="C65" s="31" t="s">
        <v>181</v>
      </c>
      <c r="D65" s="38" t="s">
        <v>159</v>
      </c>
      <c r="E65" s="39">
        <v>7.5</v>
      </c>
      <c r="F65" s="37"/>
      <c r="G65" s="34">
        <f t="shared" si="6"/>
        <v>0</v>
      </c>
    </row>
    <row r="66" ht="50.1" customHeight="1" outlineLevel="1" spans="1:7">
      <c r="A66" s="35">
        <v>101000024005</v>
      </c>
      <c r="B66" s="38" t="s">
        <v>182</v>
      </c>
      <c r="C66" s="31" t="s">
        <v>183</v>
      </c>
      <c r="D66" s="38" t="s">
        <v>159</v>
      </c>
      <c r="E66" s="39">
        <v>7</v>
      </c>
      <c r="F66" s="37"/>
      <c r="G66" s="34">
        <f t="shared" ref="G66:G76" si="7">ROUND(F66*E66,2)</f>
        <v>0</v>
      </c>
    </row>
    <row r="67" ht="40.5" customHeight="1" outlineLevel="1" spans="1:7">
      <c r="A67" s="35">
        <v>101000024006</v>
      </c>
      <c r="B67" s="38" t="s">
        <v>184</v>
      </c>
      <c r="C67" s="31" t="s">
        <v>185</v>
      </c>
      <c r="D67" s="38" t="s">
        <v>159</v>
      </c>
      <c r="E67" s="39">
        <v>7</v>
      </c>
      <c r="F67" s="37"/>
      <c r="G67" s="34">
        <f t="shared" si="7"/>
        <v>0</v>
      </c>
    </row>
    <row r="68" ht="66" customHeight="1" outlineLevel="1" spans="1:7">
      <c r="A68" s="35">
        <v>101000024007</v>
      </c>
      <c r="B68" s="38" t="s">
        <v>186</v>
      </c>
      <c r="C68" s="31" t="s">
        <v>187</v>
      </c>
      <c r="D68" s="38" t="s">
        <v>159</v>
      </c>
      <c r="E68" s="39">
        <v>36.48</v>
      </c>
      <c r="F68" s="37"/>
      <c r="G68" s="34">
        <f t="shared" si="7"/>
        <v>0</v>
      </c>
    </row>
    <row r="69" ht="42" customHeight="1" outlineLevel="1" spans="1:7">
      <c r="A69" s="35">
        <v>101000024008</v>
      </c>
      <c r="B69" s="38" t="s">
        <v>188</v>
      </c>
      <c r="C69" s="31" t="s">
        <v>189</v>
      </c>
      <c r="D69" s="38" t="s">
        <v>159</v>
      </c>
      <c r="E69" s="39">
        <v>19.2</v>
      </c>
      <c r="F69" s="37"/>
      <c r="G69" s="34">
        <f t="shared" si="7"/>
        <v>0</v>
      </c>
    </row>
    <row r="70" ht="40.5" customHeight="1" outlineLevel="1" spans="1:7">
      <c r="A70" s="35">
        <v>101000024009</v>
      </c>
      <c r="B70" s="38" t="s">
        <v>190</v>
      </c>
      <c r="C70" s="31" t="s">
        <v>191</v>
      </c>
      <c r="D70" s="38" t="s">
        <v>159</v>
      </c>
      <c r="E70" s="39">
        <v>7.56</v>
      </c>
      <c r="F70" s="37"/>
      <c r="G70" s="34">
        <f t="shared" si="7"/>
        <v>0</v>
      </c>
    </row>
    <row r="71" ht="62.25" customHeight="1" outlineLevel="1" spans="1:7">
      <c r="A71" s="35">
        <v>101000024010</v>
      </c>
      <c r="B71" s="38" t="s">
        <v>192</v>
      </c>
      <c r="C71" s="31" t="s">
        <v>193</v>
      </c>
      <c r="D71" s="38" t="s">
        <v>159</v>
      </c>
      <c r="E71" s="39">
        <v>288</v>
      </c>
      <c r="F71" s="37"/>
      <c r="G71" s="34">
        <f t="shared" si="7"/>
        <v>0</v>
      </c>
    </row>
    <row r="72" ht="41.25" customHeight="1" outlineLevel="1" spans="1:7">
      <c r="A72" s="35">
        <v>101000024011</v>
      </c>
      <c r="B72" s="38" t="s">
        <v>194</v>
      </c>
      <c r="C72" s="31" t="s">
        <v>195</v>
      </c>
      <c r="D72" s="38" t="s">
        <v>159</v>
      </c>
      <c r="E72" s="39">
        <v>4</v>
      </c>
      <c r="F72" s="37"/>
      <c r="G72" s="34">
        <f t="shared" si="7"/>
        <v>0</v>
      </c>
    </row>
    <row r="73" ht="42.75" customHeight="1" outlineLevel="1" spans="1:7">
      <c r="A73" s="35">
        <v>101000024012</v>
      </c>
      <c r="B73" s="38" t="s">
        <v>196</v>
      </c>
      <c r="C73" s="31" t="s">
        <v>197</v>
      </c>
      <c r="D73" s="38" t="s">
        <v>159</v>
      </c>
      <c r="E73" s="39">
        <v>2.25</v>
      </c>
      <c r="F73" s="37"/>
      <c r="G73" s="34">
        <f t="shared" si="7"/>
        <v>0</v>
      </c>
    </row>
    <row r="74" ht="42" customHeight="1" outlineLevel="1" spans="1:7">
      <c r="A74" s="35">
        <v>101000024013</v>
      </c>
      <c r="B74" s="38" t="s">
        <v>198</v>
      </c>
      <c r="C74" s="31" t="s">
        <v>199</v>
      </c>
      <c r="D74" s="38" t="s">
        <v>159</v>
      </c>
      <c r="E74" s="39">
        <v>21</v>
      </c>
      <c r="F74" s="37"/>
      <c r="G74" s="34">
        <f t="shared" si="7"/>
        <v>0</v>
      </c>
    </row>
    <row r="75" ht="43" customHeight="1" outlineLevel="1" spans="1:8">
      <c r="A75" s="35">
        <v>101000024014</v>
      </c>
      <c r="B75" s="38" t="s">
        <v>200</v>
      </c>
      <c r="C75" s="51" t="s">
        <v>201</v>
      </c>
      <c r="D75" s="38" t="s">
        <v>110</v>
      </c>
      <c r="E75" s="39">
        <v>1</v>
      </c>
      <c r="F75" s="37"/>
      <c r="G75" s="34">
        <f t="shared" si="7"/>
        <v>0</v>
      </c>
      <c r="H75" s="17" t="s">
        <v>202</v>
      </c>
    </row>
    <row r="76" ht="48" customHeight="1" outlineLevel="1" spans="1:7">
      <c r="A76" s="35">
        <v>101000024015</v>
      </c>
      <c r="B76" s="38" t="s">
        <v>203</v>
      </c>
      <c r="C76" s="31" t="s">
        <v>204</v>
      </c>
      <c r="D76" s="38" t="s">
        <v>55</v>
      </c>
      <c r="E76" s="39">
        <v>1</v>
      </c>
      <c r="F76" s="37"/>
      <c r="G76" s="34">
        <f t="shared" si="7"/>
        <v>0</v>
      </c>
    </row>
    <row r="77" ht="32.1" customHeight="1" spans="1:7">
      <c r="A77" s="42" t="s">
        <v>205</v>
      </c>
      <c r="B77" s="43"/>
      <c r="C77" s="44"/>
      <c r="D77" s="32"/>
      <c r="E77" s="33"/>
      <c r="F77" s="37"/>
      <c r="G77" s="52">
        <f>SUM(G78:G81)</f>
        <v>0</v>
      </c>
    </row>
    <row r="78" ht="72" customHeight="1" outlineLevel="1" spans="1:7">
      <c r="A78" s="47">
        <v>100903015001</v>
      </c>
      <c r="B78" s="38" t="s">
        <v>206</v>
      </c>
      <c r="C78" s="31" t="s">
        <v>207</v>
      </c>
      <c r="D78" s="38" t="s">
        <v>80</v>
      </c>
      <c r="E78" s="39">
        <v>40</v>
      </c>
      <c r="F78" s="37"/>
      <c r="G78" s="34">
        <f>ROUND(F78*E78,2)</f>
        <v>0</v>
      </c>
    </row>
    <row r="79" ht="70" customHeight="1" outlineLevel="1" spans="1:7">
      <c r="A79" s="47">
        <v>100903015002</v>
      </c>
      <c r="B79" s="38" t="s">
        <v>206</v>
      </c>
      <c r="C79" s="31" t="s">
        <v>208</v>
      </c>
      <c r="D79" s="38" t="s">
        <v>80</v>
      </c>
      <c r="E79" s="39">
        <v>100</v>
      </c>
      <c r="F79" s="37"/>
      <c r="G79" s="34">
        <f>ROUND(F79*E79,2)</f>
        <v>0</v>
      </c>
    </row>
    <row r="80" ht="57.95" customHeight="1" outlineLevel="1" spans="1:7">
      <c r="A80" s="47">
        <v>100903015003</v>
      </c>
      <c r="B80" s="38" t="s">
        <v>209</v>
      </c>
      <c r="C80" s="31" t="s">
        <v>210</v>
      </c>
      <c r="D80" s="38" t="s">
        <v>103</v>
      </c>
      <c r="E80" s="39">
        <v>200</v>
      </c>
      <c r="F80" s="37"/>
      <c r="G80" s="34">
        <f>ROUND(F80*E80,2)</f>
        <v>0</v>
      </c>
    </row>
    <row r="81" ht="54.95" customHeight="1" outlineLevel="1" spans="1:7">
      <c r="A81" s="47">
        <v>100903015004</v>
      </c>
      <c r="B81" s="38" t="s">
        <v>211</v>
      </c>
      <c r="C81" s="31" t="s">
        <v>212</v>
      </c>
      <c r="D81" s="38" t="s">
        <v>103</v>
      </c>
      <c r="E81" s="39">
        <v>50</v>
      </c>
      <c r="F81" s="37"/>
      <c r="G81" s="34">
        <f>ROUND(F81*E81,2)</f>
        <v>0</v>
      </c>
    </row>
    <row r="82" ht="33" customHeight="1" spans="1:7">
      <c r="A82" s="53" t="s">
        <v>213</v>
      </c>
      <c r="B82" s="54"/>
      <c r="C82" s="55"/>
      <c r="D82" s="56">
        <f>G4+G20+G61+G77</f>
        <v>0</v>
      </c>
      <c r="E82" s="56"/>
      <c r="F82" s="57" t="s">
        <v>82</v>
      </c>
      <c r="G82" s="58"/>
    </row>
  </sheetData>
  <sheetProtection algorithmName="SHA-512" hashValue="ar10Wf1+YjprKv90Fach7PFlCkeHnfbq1fgC2F4kn3fD3smX2WzeVINlcubsvm3HqFFROe7S4afURxGZNBx1aw==" saltValue="JPVJ48Fl+bknouGdhQE6rg==" spinCount="100000" sheet="1" objects="1"/>
  <autoFilter xmlns:etc="http://www.wps.cn/officeDocument/2017/etCustomData" ref="A1:H82" etc:filterBottomFollowUsedRange="0">
    <extLst/>
  </autoFilter>
  <mergeCells count="8">
    <mergeCell ref="A1:G1"/>
    <mergeCell ref="A2:G2"/>
    <mergeCell ref="A4:B4"/>
    <mergeCell ref="A20:B20"/>
    <mergeCell ref="A61:B61"/>
    <mergeCell ref="A77:B77"/>
    <mergeCell ref="A82:C82"/>
    <mergeCell ref="D82:E82"/>
  </mergeCells>
  <pageMargins left="0.590277777777778" right="0.393055555555556" top="0.472222222222222" bottom="0.354166666666667" header="0.393055555555556" footer="0.27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Q22"/>
  <sheetViews>
    <sheetView workbookViewId="0">
      <pane ySplit="5" topLeftCell="A15" activePane="bottomLeft" state="frozen"/>
      <selection/>
      <selection pane="bottomLeft" activeCell="B17" sqref="B17"/>
    </sheetView>
  </sheetViews>
  <sheetFormatPr defaultColWidth="9.83333333333333" defaultRowHeight="15.6"/>
  <cols>
    <col min="1" max="1" width="13.5" style="1" customWidth="1"/>
    <col min="2" max="2" width="18.6666666666667" style="1" customWidth="1"/>
    <col min="3" max="16" width="7.83333333333333" style="1" customWidth="1"/>
    <col min="17" max="17" width="12.6666666666667" style="1" customWidth="1"/>
    <col min="18" max="16383" width="9.83333333333333" style="1"/>
  </cols>
  <sheetData>
    <row r="1" s="1" customFormat="1" ht="37.5" customHeight="1" spans="1:17">
      <c r="A1" s="2" t="s">
        <v>214</v>
      </c>
      <c r="B1" s="2"/>
      <c r="C1" s="2"/>
      <c r="D1" s="2"/>
      <c r="E1" s="2"/>
      <c r="F1" s="2"/>
      <c r="G1" s="2"/>
      <c r="H1" s="2"/>
      <c r="I1" s="2"/>
      <c r="J1" s="2"/>
      <c r="K1" s="2"/>
      <c r="L1" s="2"/>
      <c r="M1" s="2"/>
      <c r="N1" s="2"/>
      <c r="O1" s="2"/>
      <c r="P1" s="2"/>
      <c r="Q1" s="2"/>
    </row>
    <row r="2" s="1" customFormat="1" ht="12.75" customHeight="1" spans="1:17">
      <c r="A2" s="3" t="s">
        <v>45</v>
      </c>
      <c r="B2" s="3" t="s">
        <v>46</v>
      </c>
      <c r="C2" s="3" t="s">
        <v>215</v>
      </c>
      <c r="D2" s="3"/>
      <c r="E2" s="3"/>
      <c r="F2" s="3" t="s">
        <v>216</v>
      </c>
      <c r="G2" s="3"/>
      <c r="H2" s="3"/>
      <c r="I2" s="3"/>
      <c r="J2" s="3"/>
      <c r="K2" s="3"/>
      <c r="L2" s="3" t="s">
        <v>217</v>
      </c>
      <c r="M2" s="3" t="s">
        <v>218</v>
      </c>
      <c r="N2" s="3" t="s">
        <v>219</v>
      </c>
      <c r="O2" s="3" t="s">
        <v>220</v>
      </c>
      <c r="P2" s="3" t="s">
        <v>221</v>
      </c>
      <c r="Q2" s="3" t="s">
        <v>222</v>
      </c>
    </row>
    <row r="3" s="1" customFormat="1" ht="12.75" customHeight="1" spans="1:17">
      <c r="A3" s="3"/>
      <c r="B3" s="3"/>
      <c r="C3" s="3" t="s">
        <v>223</v>
      </c>
      <c r="D3" s="3" t="s">
        <v>50</v>
      </c>
      <c r="E3" s="3" t="s">
        <v>224</v>
      </c>
      <c r="F3" s="3" t="s">
        <v>225</v>
      </c>
      <c r="G3" s="3"/>
      <c r="H3" s="3"/>
      <c r="I3" s="3"/>
      <c r="J3" s="3" t="s">
        <v>226</v>
      </c>
      <c r="K3" s="3" t="s">
        <v>224</v>
      </c>
      <c r="L3" s="3"/>
      <c r="M3" s="3"/>
      <c r="N3" s="3"/>
      <c r="O3" s="3"/>
      <c r="P3" s="3"/>
      <c r="Q3" s="3"/>
    </row>
    <row r="4" s="1" customFormat="1" ht="12.75" customHeight="1" spans="1:17">
      <c r="A4" s="3"/>
      <c r="B4" s="3"/>
      <c r="C4" s="3"/>
      <c r="D4" s="3"/>
      <c r="E4" s="3"/>
      <c r="F4" s="3" t="s">
        <v>225</v>
      </c>
      <c r="G4" s="3" t="s">
        <v>227</v>
      </c>
      <c r="H4" s="3" t="s">
        <v>50</v>
      </c>
      <c r="I4" s="3" t="s">
        <v>228</v>
      </c>
      <c r="J4" s="3"/>
      <c r="K4" s="3"/>
      <c r="L4" s="3"/>
      <c r="M4" s="3"/>
      <c r="N4" s="3"/>
      <c r="O4" s="3"/>
      <c r="P4" s="3"/>
      <c r="Q4" s="3"/>
    </row>
    <row r="5" s="1" customFormat="1" ht="12.75" customHeight="1" spans="1:17">
      <c r="A5" s="3"/>
      <c r="B5" s="3"/>
      <c r="C5" s="3"/>
      <c r="D5" s="3"/>
      <c r="E5" s="3"/>
      <c r="F5" s="3" t="s">
        <v>229</v>
      </c>
      <c r="G5" s="3"/>
      <c r="H5" s="3"/>
      <c r="I5" s="3"/>
      <c r="J5" s="3"/>
      <c r="K5" s="3"/>
      <c r="L5" s="3"/>
      <c r="M5" s="3"/>
      <c r="N5" s="3"/>
      <c r="O5" s="3"/>
      <c r="P5" s="3"/>
      <c r="Q5" s="3"/>
    </row>
    <row r="6" s="1" customFormat="1" ht="27" customHeight="1" spans="1:17">
      <c r="A6" s="4"/>
      <c r="B6" s="5"/>
      <c r="C6" s="6"/>
      <c r="D6" s="7"/>
      <c r="E6" s="7"/>
      <c r="F6" s="8"/>
      <c r="G6" s="9"/>
      <c r="H6" s="9"/>
      <c r="I6" s="9"/>
      <c r="J6" s="6"/>
      <c r="K6" s="14"/>
      <c r="L6" s="6"/>
      <c r="M6" s="7"/>
      <c r="N6" s="7"/>
      <c r="O6" s="7"/>
      <c r="P6" s="7"/>
      <c r="Q6" s="7"/>
    </row>
    <row r="7" s="1" customFormat="1" ht="27" customHeight="1" spans="1:17">
      <c r="A7" s="10"/>
      <c r="B7" s="5"/>
      <c r="C7" s="6"/>
      <c r="D7" s="7"/>
      <c r="E7" s="7"/>
      <c r="F7" s="8"/>
      <c r="G7" s="9"/>
      <c r="H7" s="9"/>
      <c r="I7" s="9"/>
      <c r="J7" s="8"/>
      <c r="K7" s="14"/>
      <c r="L7" s="8"/>
      <c r="M7" s="7"/>
      <c r="N7" s="7"/>
      <c r="O7" s="7"/>
      <c r="P7" s="7"/>
      <c r="Q7" s="7"/>
    </row>
    <row r="8" s="1" customFormat="1" ht="27" customHeight="1" spans="1:17">
      <c r="A8" s="10"/>
      <c r="B8" s="11"/>
      <c r="C8" s="6"/>
      <c r="D8" s="7"/>
      <c r="E8" s="7"/>
      <c r="F8" s="8"/>
      <c r="G8" s="9"/>
      <c r="H8" s="9"/>
      <c r="I8" s="9"/>
      <c r="J8" s="8"/>
      <c r="K8" s="14"/>
      <c r="L8" s="8"/>
      <c r="M8" s="7"/>
      <c r="N8" s="7"/>
      <c r="O8" s="7"/>
      <c r="P8" s="7"/>
      <c r="Q8" s="7"/>
    </row>
    <row r="9" s="1" customFormat="1" ht="27" customHeight="1" spans="1:17">
      <c r="A9" s="10"/>
      <c r="B9" s="11"/>
      <c r="C9" s="6"/>
      <c r="D9" s="7"/>
      <c r="E9" s="7"/>
      <c r="F9" s="8"/>
      <c r="G9" s="9"/>
      <c r="H9" s="9"/>
      <c r="I9" s="9"/>
      <c r="J9" s="8"/>
      <c r="K9" s="14"/>
      <c r="L9" s="8"/>
      <c r="M9" s="7"/>
      <c r="N9" s="7"/>
      <c r="O9" s="7"/>
      <c r="P9" s="7"/>
      <c r="Q9" s="7"/>
    </row>
    <row r="10" s="1" customFormat="1" ht="27" customHeight="1" spans="1:17">
      <c r="A10" s="10"/>
      <c r="B10" s="11"/>
      <c r="C10" s="6"/>
      <c r="D10" s="7"/>
      <c r="E10" s="7"/>
      <c r="F10" s="8"/>
      <c r="G10" s="9"/>
      <c r="H10" s="9"/>
      <c r="I10" s="9"/>
      <c r="J10" s="8"/>
      <c r="K10" s="14"/>
      <c r="L10" s="8"/>
      <c r="M10" s="7"/>
      <c r="N10" s="7"/>
      <c r="O10" s="7"/>
      <c r="P10" s="7"/>
      <c r="Q10" s="7"/>
    </row>
    <row r="11" s="1" customFormat="1" ht="27" customHeight="1" spans="1:17">
      <c r="A11" s="10"/>
      <c r="B11" s="11"/>
      <c r="C11" s="6"/>
      <c r="D11" s="7"/>
      <c r="E11" s="7"/>
      <c r="F11" s="8"/>
      <c r="G11" s="9"/>
      <c r="H11" s="9"/>
      <c r="I11" s="9"/>
      <c r="J11" s="8"/>
      <c r="K11" s="14"/>
      <c r="L11" s="8"/>
      <c r="M11" s="7"/>
      <c r="N11" s="7"/>
      <c r="O11" s="7"/>
      <c r="P11" s="7"/>
      <c r="Q11" s="7"/>
    </row>
    <row r="12" s="1" customFormat="1" ht="27" customHeight="1" spans="1:17">
      <c r="A12" s="10"/>
      <c r="B12" s="12"/>
      <c r="C12" s="6"/>
      <c r="D12" s="7"/>
      <c r="E12" s="7"/>
      <c r="F12" s="8"/>
      <c r="G12" s="9"/>
      <c r="H12" s="9"/>
      <c r="I12" s="9"/>
      <c r="J12" s="8"/>
      <c r="K12" s="14"/>
      <c r="L12" s="8"/>
      <c r="M12" s="7"/>
      <c r="N12" s="7"/>
      <c r="O12" s="7"/>
      <c r="P12" s="7"/>
      <c r="Q12" s="7"/>
    </row>
    <row r="13" s="1" customFormat="1" ht="27" customHeight="1" spans="1:17">
      <c r="A13" s="10"/>
      <c r="B13" s="11"/>
      <c r="C13" s="6"/>
      <c r="D13" s="7"/>
      <c r="E13" s="7"/>
      <c r="F13" s="8"/>
      <c r="G13" s="9"/>
      <c r="H13" s="9"/>
      <c r="I13" s="9"/>
      <c r="J13" s="8"/>
      <c r="K13" s="14"/>
      <c r="L13" s="8"/>
      <c r="M13" s="7"/>
      <c r="N13" s="7"/>
      <c r="O13" s="7"/>
      <c r="P13" s="7"/>
      <c r="Q13" s="7"/>
    </row>
    <row r="14" s="1" customFormat="1" ht="27" customHeight="1" spans="1:17">
      <c r="A14" s="10"/>
      <c r="B14" s="11"/>
      <c r="C14" s="6"/>
      <c r="D14" s="7"/>
      <c r="E14" s="7"/>
      <c r="F14" s="8"/>
      <c r="G14" s="9"/>
      <c r="H14" s="9"/>
      <c r="I14" s="9"/>
      <c r="J14" s="8"/>
      <c r="K14" s="14"/>
      <c r="L14" s="8"/>
      <c r="M14" s="7"/>
      <c r="N14" s="7"/>
      <c r="O14" s="7"/>
      <c r="P14" s="7"/>
      <c r="Q14" s="7"/>
    </row>
    <row r="15" s="1" customFormat="1" ht="27" customHeight="1" spans="1:17">
      <c r="A15" s="10"/>
      <c r="B15" s="11"/>
      <c r="C15" s="6"/>
      <c r="D15" s="7"/>
      <c r="E15" s="7"/>
      <c r="F15" s="11"/>
      <c r="G15" s="11"/>
      <c r="H15" s="11"/>
      <c r="I15" s="11"/>
      <c r="J15" s="8"/>
      <c r="K15" s="14"/>
      <c r="L15" s="8"/>
      <c r="M15" s="7"/>
      <c r="N15" s="7"/>
      <c r="O15" s="7"/>
      <c r="P15" s="7"/>
      <c r="Q15" s="7"/>
    </row>
    <row r="16" s="1" customFormat="1" ht="27" customHeight="1" spans="1:17">
      <c r="A16" s="10"/>
      <c r="B16" s="12"/>
      <c r="C16" s="6"/>
      <c r="D16" s="7"/>
      <c r="E16" s="7"/>
      <c r="F16" s="8"/>
      <c r="G16" s="9"/>
      <c r="H16" s="9"/>
      <c r="I16" s="9"/>
      <c r="J16" s="8"/>
      <c r="K16" s="14"/>
      <c r="L16" s="8"/>
      <c r="M16" s="7"/>
      <c r="N16" s="7"/>
      <c r="O16" s="7"/>
      <c r="P16" s="7"/>
      <c r="Q16" s="7"/>
    </row>
    <row r="17" s="1" customFormat="1" ht="27" customHeight="1" spans="1:17">
      <c r="A17" s="10"/>
      <c r="B17" s="12"/>
      <c r="C17" s="6"/>
      <c r="D17" s="7"/>
      <c r="E17" s="7"/>
      <c r="F17" s="13"/>
      <c r="G17" s="8"/>
      <c r="H17" s="8"/>
      <c r="I17" s="8"/>
      <c r="J17" s="8"/>
      <c r="K17" s="14"/>
      <c r="L17" s="8"/>
      <c r="M17" s="7"/>
      <c r="N17" s="7"/>
      <c r="O17" s="7"/>
      <c r="P17" s="7"/>
      <c r="Q17" s="7"/>
    </row>
    <row r="18" s="1" customFormat="1" ht="27" customHeight="1" spans="1:17">
      <c r="A18" s="10"/>
      <c r="B18" s="12"/>
      <c r="C18" s="6"/>
      <c r="D18" s="7"/>
      <c r="E18" s="7"/>
      <c r="F18" s="8"/>
      <c r="G18" s="9"/>
      <c r="H18" s="9"/>
      <c r="I18" s="8"/>
      <c r="J18" s="8"/>
      <c r="K18" s="14"/>
      <c r="L18" s="8"/>
      <c r="M18" s="7"/>
      <c r="N18" s="7"/>
      <c r="O18" s="7"/>
      <c r="P18" s="7"/>
      <c r="Q18" s="7"/>
    </row>
    <row r="19" s="1" customFormat="1" ht="27" customHeight="1" spans="1:17">
      <c r="A19" s="10"/>
      <c r="B19" s="11"/>
      <c r="C19" s="6"/>
      <c r="D19" s="7"/>
      <c r="E19" s="7"/>
      <c r="F19" s="8"/>
      <c r="G19" s="9"/>
      <c r="H19" s="9"/>
      <c r="I19" s="8"/>
      <c r="J19" s="8"/>
      <c r="K19" s="14"/>
      <c r="L19" s="8"/>
      <c r="M19" s="7"/>
      <c r="N19" s="7"/>
      <c r="O19" s="7"/>
      <c r="P19" s="7"/>
      <c r="Q19" s="7"/>
    </row>
    <row r="20" s="1" customFormat="1" ht="27" customHeight="1" spans="1:17">
      <c r="A20" s="10"/>
      <c r="B20" s="12"/>
      <c r="C20" s="6"/>
      <c r="D20" s="7"/>
      <c r="E20" s="7"/>
      <c r="F20" s="13"/>
      <c r="G20" s="8"/>
      <c r="H20" s="8"/>
      <c r="I20" s="8"/>
      <c r="J20" s="8"/>
      <c r="K20" s="14"/>
      <c r="L20" s="8"/>
      <c r="M20" s="7"/>
      <c r="N20" s="7"/>
      <c r="O20" s="7"/>
      <c r="P20" s="7"/>
      <c r="Q20" s="7"/>
    </row>
    <row r="21" s="1" customFormat="1" ht="27" customHeight="1" spans="1:17">
      <c r="A21" s="10"/>
      <c r="B21" s="12"/>
      <c r="C21" s="6"/>
      <c r="D21" s="7"/>
      <c r="E21" s="7"/>
      <c r="F21" s="13"/>
      <c r="G21" s="8"/>
      <c r="H21" s="8"/>
      <c r="I21" s="8"/>
      <c r="J21" s="8"/>
      <c r="K21" s="14"/>
      <c r="L21" s="8"/>
      <c r="M21" s="7"/>
      <c r="N21" s="7"/>
      <c r="O21" s="7"/>
      <c r="P21" s="7"/>
      <c r="Q21" s="7"/>
    </row>
    <row r="22" s="1" customFormat="1" ht="27" customHeight="1" spans="1:17">
      <c r="A22" s="10"/>
      <c r="B22" s="12"/>
      <c r="C22" s="6"/>
      <c r="D22" s="7"/>
      <c r="E22" s="7"/>
      <c r="F22" s="8"/>
      <c r="G22" s="9"/>
      <c r="H22" s="9"/>
      <c r="I22" s="8"/>
      <c r="J22" s="8"/>
      <c r="K22" s="14"/>
      <c r="L22" s="8"/>
      <c r="M22" s="7"/>
      <c r="N22" s="7"/>
      <c r="O22" s="7"/>
      <c r="P22" s="7"/>
      <c r="Q22" s="7"/>
    </row>
  </sheetData>
  <mergeCells count="20">
    <mergeCell ref="A1:Q1"/>
    <mergeCell ref="C2:E2"/>
    <mergeCell ref="F2:K2"/>
    <mergeCell ref="F3:I3"/>
    <mergeCell ref="A2:A5"/>
    <mergeCell ref="B2:B5"/>
    <mergeCell ref="C3:C5"/>
    <mergeCell ref="D3:D5"/>
    <mergeCell ref="E3:E5"/>
    <mergeCell ref="G4:G5"/>
    <mergeCell ref="H4:H5"/>
    <mergeCell ref="I4:I5"/>
    <mergeCell ref="J3:J5"/>
    <mergeCell ref="K3:K5"/>
    <mergeCell ref="L2:L5"/>
    <mergeCell ref="M2:M5"/>
    <mergeCell ref="N2:N5"/>
    <mergeCell ref="O2:O5"/>
    <mergeCell ref="P2:P5"/>
    <mergeCell ref="Q2:Q5"/>
  </mergeCells>
  <pageMargins left="0.314583333333333" right="0.236111111111111" top="0.314583333333333" bottom="0.511805555555556" header="0.236111111111111" footer="0.31458333333333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7" master="" otherUserPermission="visible"/>
  <rangeList sheetStid="5" master="" otherUserPermission="visible"/>
  <rangeList sheetStid="6" master="" otherUserPermission="visible"/>
  <rangeList sheetStid="1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清单说明</vt:lpstr>
      <vt:lpstr>汇总表</vt:lpstr>
      <vt:lpstr>一般项目清单</vt:lpstr>
      <vt:lpstr>分部分项工程量清单</vt:lpstr>
      <vt:lpstr>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长江</cp:lastModifiedBy>
  <dcterms:created xsi:type="dcterms:W3CDTF">2025-07-25T07:50:00Z</dcterms:created>
  <dcterms:modified xsi:type="dcterms:W3CDTF">2025-09-08T08:43:03Z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0D7B54DF05DD4C10A77ED1486EDFDAA4_13</vt:lpwstr>
  </property>
  <property fmtid="{D5CDD505-2E9C-101B-9397-08002B2CF9AE}" pid="3" name="KSOProductBuildVer">
    <vt:lpwstr>2052-12.1.0.22529</vt:lpwstr>
  </property>
</Properties>
</file>