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容器花箱" sheetId="15" r:id="rId1"/>
    <sheet name="绿雕" sheetId="7" r:id="rId2"/>
    <sheet name="花境 " sheetId="12" r:id="rId3"/>
    <sheet name="墙面绿化" sheetId="9" r:id="rId4"/>
    <sheet name="攀爬型植物墙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<sst xmlns="http://schemas.openxmlformats.org/spreadsheetml/2006/main" count="231" uniqueCount="129">
  <si>
    <t>2025年南京市容器花箱维护费测算表</t>
  </si>
  <si>
    <t>区域</t>
  </si>
  <si>
    <t>序号</t>
  </si>
  <si>
    <t>道路名称</t>
  </si>
  <si>
    <t>养护标准</t>
  </si>
  <si>
    <t>25年实测数量（个）</t>
  </si>
  <si>
    <t>25年实测面积（平方米）</t>
  </si>
  <si>
    <t>备注</t>
  </si>
  <si>
    <t>鼓楼区</t>
  </si>
  <si>
    <t>新模范马路</t>
  </si>
  <si>
    <t>组合型花卉</t>
  </si>
  <si>
    <t>组合花箱</t>
  </si>
  <si>
    <t>全年3次节庆模式</t>
  </si>
  <si>
    <t>单一型花卉</t>
  </si>
  <si>
    <t>单一花箱</t>
  </si>
  <si>
    <t>单一花碗</t>
  </si>
  <si>
    <t>中山北路（鼓楼-盐仓桥）</t>
  </si>
  <si>
    <t>城西干道（盐仓桥-汉中门）</t>
  </si>
  <si>
    <t>鼓楼广场周边</t>
  </si>
  <si>
    <t>新街口商业广场周边</t>
  </si>
  <si>
    <t>草场门桥人行道</t>
  </si>
  <si>
    <t>汉中路分车带渠化段</t>
  </si>
  <si>
    <t>中央路、中山路分车带</t>
  </si>
  <si>
    <t>新街口中心交通岛地面花卉</t>
  </si>
  <si>
    <t>一二年生地栽草花</t>
  </si>
  <si>
    <t>/</t>
  </si>
  <si>
    <t>北京西路沿线国庆增加</t>
  </si>
  <si>
    <t>定淮门桥花箱</t>
  </si>
  <si>
    <t>颐和路片区花箱</t>
  </si>
  <si>
    <t>组合花碗</t>
  </si>
  <si>
    <t>大桥南路高架下花箱</t>
  </si>
  <si>
    <t>大桥南路高架</t>
  </si>
  <si>
    <t>高架有滴灌月季</t>
  </si>
  <si>
    <t>挹江门节点</t>
  </si>
  <si>
    <t>四平路广场</t>
  </si>
  <si>
    <t>小计</t>
  </si>
  <si>
    <t>2025年南京市绿雕维护费测算表</t>
  </si>
  <si>
    <t>位置</t>
  </si>
  <si>
    <t>地点</t>
  </si>
  <si>
    <t>主题</t>
  </si>
  <si>
    <t>高度</t>
  </si>
  <si>
    <t>花境面积（平方米）</t>
  </si>
  <si>
    <t>绿雕表面积（平方米）</t>
  </si>
  <si>
    <t>中山路鼓楼医院中间绿岛</t>
  </si>
  <si>
    <t>熊猫系列</t>
  </si>
  <si>
    <t>含全年整体换草次数1次和补植</t>
  </si>
  <si>
    <t>2米以下</t>
  </si>
  <si>
    <t>汉中门北广场</t>
  </si>
  <si>
    <t>火烈鸟组合</t>
  </si>
  <si>
    <t>虎踞南路岛头绿雕</t>
  </si>
  <si>
    <t>花开吉祥</t>
  </si>
  <si>
    <t>4米以上</t>
  </si>
  <si>
    <t>北京西路虎踞路口东北角绿雕</t>
  </si>
  <si>
    <t>艺术人生</t>
  </si>
  <si>
    <t>2-4米</t>
  </si>
  <si>
    <t>花朵</t>
  </si>
  <si>
    <t>水佐岗三角地绿雕</t>
  </si>
  <si>
    <t>祥云</t>
  </si>
  <si>
    <t>-</t>
  </si>
  <si>
    <t>2025年南京市花境维护费测算表</t>
  </si>
  <si>
    <t>区属</t>
  </si>
  <si>
    <t>花境名称</t>
  </si>
  <si>
    <t>面积（平方米）</t>
  </si>
  <si>
    <t>虎踞北路（草场门北调头岛）</t>
  </si>
  <si>
    <t>宿根花卉占比不低于1/2，，小乔、灌木占比1/3-1/4，球根和草花少量点缀，全年草花更换3次</t>
  </si>
  <si>
    <t>虎踞路（清凉山加油站调头岛头）</t>
  </si>
  <si>
    <t>北京西路与宁海路交界处北侧</t>
  </si>
  <si>
    <t>北京西路与宁海路交界处南侧</t>
  </si>
  <si>
    <t>北京西路与云南路交界处北侧</t>
  </si>
  <si>
    <t>北京西路与云南路交界处南侧</t>
  </si>
  <si>
    <t>鼓楼广场中分带西侧1（最西侧）</t>
  </si>
  <si>
    <t>鼓楼广场中分带西侧2（中）</t>
  </si>
  <si>
    <t>鼓楼广场中分带西侧3（东）</t>
  </si>
  <si>
    <t>鼓楼公园门口三角岛</t>
  </si>
  <si>
    <t>新模范马路（司背后调头岛头）</t>
  </si>
  <si>
    <t>中山路（口腔医院调头岛头）</t>
  </si>
  <si>
    <t>　天正广场沿街绿地</t>
  </si>
  <si>
    <t>中央路与新模范马路平交口西北角节点绿地</t>
  </si>
  <si>
    <t>中央路—中山路—中山南路各侧分带岛头</t>
  </si>
  <si>
    <t>虎踞路（北京西路平交口南侧节点绿地）</t>
  </si>
  <si>
    <t>广州路（虎踞路入口）中分带岛头（两端）</t>
  </si>
  <si>
    <t>模范中路（定淮门高架引桥段边侧绿地）</t>
  </si>
  <si>
    <t>新模范马路（中山北路岛头绿地）</t>
  </si>
  <si>
    <t>新模范马路（金贸大街西岛头绿地）</t>
  </si>
  <si>
    <t>鼓楼医院北侧绿地增加花境</t>
  </si>
  <si>
    <t>颐和路游园两处</t>
  </si>
  <si>
    <t>三汊河桥南游园</t>
  </si>
  <si>
    <t>大桥南路高架下绿地6处</t>
  </si>
  <si>
    <t>江东北路三叉河口西侧绿地</t>
  </si>
  <si>
    <t>江东北路花钵</t>
  </si>
  <si>
    <t>虎踞北路桥下空间</t>
  </si>
  <si>
    <t>树人路桥下空间</t>
  </si>
  <si>
    <t>上元门绿地</t>
  </si>
  <si>
    <t>五塘广场调头岛</t>
  </si>
  <si>
    <t>滨江风光带有恒渡口段</t>
  </si>
  <si>
    <t>扬子江大道鼓楼段</t>
  </si>
  <si>
    <t>合计</t>
  </si>
  <si>
    <t>2025年南京市墙面绿化维护费测算表</t>
  </si>
  <si>
    <t>设施名称</t>
  </si>
  <si>
    <t>设施类型</t>
  </si>
  <si>
    <t>设施量</t>
  </si>
  <si>
    <t>单位</t>
  </si>
  <si>
    <t>云南路站框架式立体绿化</t>
  </si>
  <si>
    <t>植物墙有滴灌</t>
  </si>
  <si>
    <t>平方米</t>
  </si>
  <si>
    <t>2025年南京市攀爬型植物墙维护费测算表</t>
  </si>
  <si>
    <t>长度（m）</t>
  </si>
  <si>
    <t>江东中路外侧（北圩隧道北侧）</t>
  </si>
  <si>
    <t>虎踞北路察哈尔路口丁山宾馆栏杆围墙</t>
  </si>
  <si>
    <t>城西干道与草场门大街江苏第二师范学院侧栏杆围墙</t>
  </si>
  <si>
    <t>城西干道与草场门大街交叉口南京艺术学院侧栏杆围墙</t>
  </si>
  <si>
    <t>江东北路内侧（管子桥隧道、龙江隧道）</t>
  </si>
  <si>
    <t>江东北路外侧（管子桥隧道、龙江隧道）</t>
  </si>
  <si>
    <t>城西干道草场门隧道口</t>
  </si>
  <si>
    <t>城西干道清凉门隧道口</t>
  </si>
  <si>
    <t>新模范马路青石村隧道出口两侧</t>
  </si>
  <si>
    <t>新模范马路玄武湖隧道入口两侧</t>
  </si>
  <si>
    <t>模范中路水佐岗中国石油隧道进口两侧</t>
  </si>
  <si>
    <t>鼓楼隧道北侧顶部</t>
  </si>
  <si>
    <t>康藏路与新模范马路交叉口东南侧围墙</t>
  </si>
  <si>
    <t>省环境保护厅机关服务中心围墙（汉江路+江东中路）</t>
  </si>
  <si>
    <t>方家营（水关桥公路桥隧道）</t>
  </si>
  <si>
    <t>城河北路晓街公交站台围栏</t>
  </si>
  <si>
    <t>幕府西路从水关桥到幕府西路高架投影</t>
  </si>
  <si>
    <t>鼓楼地铁站立体绿化络石网片</t>
  </si>
  <si>
    <t>新模范马路站立体绿化络石网片</t>
  </si>
  <si>
    <t>新模范马路隧道（西）</t>
  </si>
  <si>
    <t>龙江隧道（南）</t>
  </si>
  <si>
    <t>管子桥隧道（南）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</si>
</sst>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0"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2 2" xfId="52"/>
    <cellStyle name="常规 2" xfId="53"/>
    <cellStyle name="常规 3" xfId="54"/>
    <cellStyle name="常规 4" xfId="55"/>
    <cellStyle name="常规 4 2" xfId="56"/>
    <cellStyle name="常规 5" xfId="57"/>
    <cellStyle name="常规 7" xfId="58"/>
  </cellStyles>
  <tableStyles count="0" defaultTableStyle="TableStyleMedium9" defaultPivotStyle="PivotStyleLight16"/>
  <colors>
    <mruColors>
      <color rgb="00FFFFFF"/>
      <color rgb="00F8CBA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J12" sqref="J12"/>
    </sheetView>
  </sheetViews>
  <sheetFormatPr defaultColWidth="9" defaultRowHeight="15.6"/>
  <cols>
    <col min="3" max="4" width="20.625" customWidth="1"/>
    <col min="5" max="6" width="15.625" customWidth="1"/>
    <col min="7" max="7" width="24" customWidth="1"/>
    <col min="8" max="8" width="21.4" style="32" customWidth="1"/>
    <col min="9" max="9" width="9" style="32"/>
    <col min="10" max="10" width="12.625"/>
  </cols>
  <sheetData>
    <row r="1" ht="25.8" spans="1:10">
      <c r="A1" s="33" t="s">
        <v>0</v>
      </c>
      <c r="B1" s="33"/>
      <c r="C1" s="33"/>
      <c r="D1" s="33"/>
      <c r="E1" s="33"/>
      <c r="F1" s="33"/>
      <c r="G1" s="33"/>
      <c r="H1" s="34"/>
      <c r="I1" s="34"/>
      <c r="J1" s="42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35" t="s">
        <v>5</v>
      </c>
      <c r="F2" s="35"/>
      <c r="G2" s="15" t="s">
        <v>6</v>
      </c>
      <c r="H2" s="15" t="s">
        <v>7</v>
      </c>
      <c r="I2" s="34"/>
      <c r="J2" s="42"/>
    </row>
    <row r="3" ht="30" customHeight="1" spans="1:10">
      <c r="A3" s="2" t="s">
        <v>8</v>
      </c>
      <c r="B3" s="2">
        <v>1</v>
      </c>
      <c r="C3" s="2" t="s">
        <v>9</v>
      </c>
      <c r="D3" s="15" t="s">
        <v>10</v>
      </c>
      <c r="E3" s="15" t="s">
        <v>11</v>
      </c>
      <c r="F3" s="15">
        <v>3</v>
      </c>
      <c r="G3" s="36">
        <v>0.9</v>
      </c>
      <c r="H3" s="15" t="s">
        <v>12</v>
      </c>
      <c r="I3" s="34"/>
      <c r="J3" s="42"/>
    </row>
    <row r="4" ht="30" customHeight="1" spans="1:10">
      <c r="A4" s="2"/>
      <c r="B4" s="2"/>
      <c r="C4" s="2"/>
      <c r="D4" s="15" t="s">
        <v>13</v>
      </c>
      <c r="E4" s="15" t="s">
        <v>14</v>
      </c>
      <c r="F4" s="15">
        <v>6</v>
      </c>
      <c r="G4" s="15">
        <v>31.2</v>
      </c>
      <c r="H4" s="15" t="s">
        <v>12</v>
      </c>
      <c r="I4" s="34"/>
      <c r="J4" s="42"/>
    </row>
    <row r="5" ht="30" customHeight="1" spans="1:10">
      <c r="A5" s="2"/>
      <c r="B5" s="2"/>
      <c r="C5" s="2"/>
      <c r="D5" s="15"/>
      <c r="E5" s="15" t="s">
        <v>15</v>
      </c>
      <c r="F5" s="15">
        <v>15</v>
      </c>
      <c r="G5" s="15"/>
      <c r="H5" s="15" t="s">
        <v>12</v>
      </c>
      <c r="I5" s="34"/>
      <c r="J5" s="42"/>
    </row>
    <row r="6" ht="30" customHeight="1" spans="1:10">
      <c r="A6" s="2"/>
      <c r="B6" s="2">
        <v>2</v>
      </c>
      <c r="C6" s="2" t="s">
        <v>16</v>
      </c>
      <c r="D6" s="15" t="s">
        <v>10</v>
      </c>
      <c r="E6" s="15" t="s">
        <v>11</v>
      </c>
      <c r="F6" s="15">
        <v>7</v>
      </c>
      <c r="G6" s="37">
        <f>0.65*0.65*5+0.5*0.5*3.14*2</f>
        <v>3.6825</v>
      </c>
      <c r="H6" s="15" t="s">
        <v>12</v>
      </c>
      <c r="I6" s="34"/>
      <c r="J6" s="42"/>
    </row>
    <row r="7" ht="30" customHeight="1" spans="1:10">
      <c r="A7" s="2"/>
      <c r="B7" s="2"/>
      <c r="C7" s="2"/>
      <c r="D7" s="15" t="s">
        <v>13</v>
      </c>
      <c r="E7" s="15" t="s">
        <v>14</v>
      </c>
      <c r="F7" s="15">
        <v>14</v>
      </c>
      <c r="G7" s="35">
        <f>0.8*0.8*10+0.5*0.5*4+5</f>
        <v>12.4</v>
      </c>
      <c r="H7" s="15" t="s">
        <v>12</v>
      </c>
      <c r="I7" s="34"/>
      <c r="J7" s="42"/>
    </row>
    <row r="8" ht="30" customHeight="1" spans="1:10">
      <c r="A8" s="2"/>
      <c r="B8" s="2"/>
      <c r="C8" s="2"/>
      <c r="D8" s="15"/>
      <c r="E8" s="15" t="s">
        <v>15</v>
      </c>
      <c r="F8" s="15">
        <v>3</v>
      </c>
      <c r="G8" s="35"/>
      <c r="H8" s="15" t="s">
        <v>12</v>
      </c>
      <c r="I8" s="34"/>
      <c r="J8" s="42"/>
    </row>
    <row r="9" ht="30" customHeight="1" spans="1:10">
      <c r="A9" s="2"/>
      <c r="B9" s="2">
        <v>3</v>
      </c>
      <c r="C9" s="2" t="s">
        <v>17</v>
      </c>
      <c r="D9" s="15" t="s">
        <v>10</v>
      </c>
      <c r="E9" s="15" t="s">
        <v>11</v>
      </c>
      <c r="F9" s="15">
        <v>7</v>
      </c>
      <c r="G9" s="37">
        <f>0.3*0.3*3.14*2+0.6*0.6*4+0.3*0.3*3.14</f>
        <v>2.2878</v>
      </c>
      <c r="H9" s="15" t="s">
        <v>12</v>
      </c>
      <c r="I9" s="34"/>
      <c r="J9" s="42"/>
    </row>
    <row r="10" ht="30" customHeight="1" spans="1:10">
      <c r="A10" s="2"/>
      <c r="B10" s="2"/>
      <c r="C10" s="2"/>
      <c r="D10" s="15" t="s">
        <v>13</v>
      </c>
      <c r="E10" s="15" t="s">
        <v>14</v>
      </c>
      <c r="F10" s="15">
        <v>21</v>
      </c>
      <c r="G10" s="37">
        <v>37.7</v>
      </c>
      <c r="H10" s="15" t="s">
        <v>12</v>
      </c>
      <c r="I10" s="34"/>
      <c r="J10" s="42"/>
    </row>
    <row r="11" ht="30" customHeight="1" spans="1:10">
      <c r="A11" s="2"/>
      <c r="B11" s="2"/>
      <c r="C11" s="2"/>
      <c r="D11" s="15"/>
      <c r="E11" s="15" t="s">
        <v>15</v>
      </c>
      <c r="F11" s="35">
        <v>7</v>
      </c>
      <c r="G11" s="37"/>
      <c r="H11" s="15" t="s">
        <v>12</v>
      </c>
      <c r="I11" s="34"/>
      <c r="J11" s="42"/>
    </row>
    <row r="12" ht="30" customHeight="1" spans="1:10">
      <c r="A12" s="2"/>
      <c r="B12" s="2">
        <v>4</v>
      </c>
      <c r="C12" s="2" t="s">
        <v>18</v>
      </c>
      <c r="D12" s="15" t="s">
        <v>10</v>
      </c>
      <c r="E12" s="15" t="s">
        <v>11</v>
      </c>
      <c r="F12" s="35">
        <v>9</v>
      </c>
      <c r="G12" s="37">
        <f>0.3*0.3*3.14*9</f>
        <v>2.5434</v>
      </c>
      <c r="H12" s="15" t="s">
        <v>12</v>
      </c>
      <c r="I12" s="34"/>
      <c r="J12" s="42"/>
    </row>
    <row r="13" ht="30" customHeight="1" spans="1:10">
      <c r="A13" s="2"/>
      <c r="B13" s="2"/>
      <c r="C13" s="2"/>
      <c r="D13" s="15" t="s">
        <v>13</v>
      </c>
      <c r="E13" s="15" t="s">
        <v>14</v>
      </c>
      <c r="F13" s="35">
        <f>14+1+2</f>
        <v>17</v>
      </c>
      <c r="G13" s="37">
        <f>0.5*0.5*17*3.14</f>
        <v>13.345</v>
      </c>
      <c r="H13" s="15" t="s">
        <v>12</v>
      </c>
      <c r="I13" s="34"/>
      <c r="J13" s="42"/>
    </row>
    <row r="14" ht="30" customHeight="1" spans="1:10">
      <c r="A14" s="2"/>
      <c r="B14" s="2">
        <v>5</v>
      </c>
      <c r="C14" s="2" t="s">
        <v>19</v>
      </c>
      <c r="D14" s="15" t="s">
        <v>10</v>
      </c>
      <c r="E14" s="15" t="s">
        <v>11</v>
      </c>
      <c r="F14" s="35">
        <v>6</v>
      </c>
      <c r="G14" s="37">
        <f>0.3*0.3*3.14*6</f>
        <v>1.6956</v>
      </c>
      <c r="H14" s="15" t="s">
        <v>12</v>
      </c>
      <c r="I14" s="34"/>
      <c r="J14" s="42"/>
    </row>
    <row r="15" ht="30" customHeight="1" spans="1:10">
      <c r="A15" s="2"/>
      <c r="B15" s="2"/>
      <c r="C15" s="2"/>
      <c r="D15" s="15" t="s">
        <v>13</v>
      </c>
      <c r="E15" s="15" t="s">
        <v>14</v>
      </c>
      <c r="F15" s="38">
        <v>12</v>
      </c>
      <c r="G15" s="39">
        <f>0.4*0.4*3.14*6+0.5*0.5*3.14*6</f>
        <v>7.7244</v>
      </c>
      <c r="H15" s="15" t="s">
        <v>12</v>
      </c>
      <c r="I15" s="34"/>
      <c r="J15" s="42"/>
    </row>
    <row r="16" ht="30" customHeight="1" spans="1:10">
      <c r="A16" s="2"/>
      <c r="B16" s="2">
        <v>6</v>
      </c>
      <c r="C16" s="2" t="s">
        <v>20</v>
      </c>
      <c r="D16" s="15" t="s">
        <v>10</v>
      </c>
      <c r="E16" s="15" t="s">
        <v>11</v>
      </c>
      <c r="F16" s="38">
        <v>146</v>
      </c>
      <c r="G16" s="39">
        <v>85.12</v>
      </c>
      <c r="H16" s="15" t="s">
        <v>12</v>
      </c>
      <c r="I16" s="34"/>
      <c r="J16" s="42"/>
    </row>
    <row r="17" ht="30" customHeight="1" spans="1:10">
      <c r="A17" s="2"/>
      <c r="B17" s="2"/>
      <c r="C17" s="2"/>
      <c r="D17" s="15" t="s">
        <v>13</v>
      </c>
      <c r="E17" s="15" t="s">
        <v>14</v>
      </c>
      <c r="F17" s="40">
        <v>132</v>
      </c>
      <c r="G17" s="39">
        <v>63.36</v>
      </c>
      <c r="H17" s="15" t="s">
        <v>12</v>
      </c>
      <c r="I17" s="34"/>
      <c r="J17" s="42"/>
    </row>
    <row r="18" ht="30" customHeight="1" spans="1:10">
      <c r="A18" s="2"/>
      <c r="B18" s="2">
        <v>7</v>
      </c>
      <c r="C18" s="2" t="s">
        <v>21</v>
      </c>
      <c r="D18" s="15" t="s">
        <v>13</v>
      </c>
      <c r="E18" s="15" t="s">
        <v>14</v>
      </c>
      <c r="F18" s="35">
        <v>76</v>
      </c>
      <c r="G18" s="35">
        <f>1.5*0.4*76</f>
        <v>45.6</v>
      </c>
      <c r="H18" s="15" t="s">
        <v>12</v>
      </c>
      <c r="I18" s="34"/>
      <c r="J18" s="42"/>
    </row>
    <row r="19" ht="30" customHeight="1" spans="1:10">
      <c r="A19" s="2"/>
      <c r="B19" s="2">
        <v>8</v>
      </c>
      <c r="C19" s="2" t="s">
        <v>22</v>
      </c>
      <c r="D19" s="15" t="s">
        <v>13</v>
      </c>
      <c r="E19" s="15" t="s">
        <v>14</v>
      </c>
      <c r="F19" s="35">
        <f>12+33+8+9+22+24+49+123</f>
        <v>280</v>
      </c>
      <c r="G19" s="35">
        <f>0.3*0.75*280</f>
        <v>63</v>
      </c>
      <c r="H19" s="15" t="s">
        <v>12</v>
      </c>
      <c r="I19" s="34"/>
      <c r="J19" s="42"/>
    </row>
    <row r="20" ht="30" customHeight="1" spans="1:10">
      <c r="A20" s="2"/>
      <c r="B20" s="2">
        <v>9</v>
      </c>
      <c r="C20" s="2" t="s">
        <v>23</v>
      </c>
      <c r="D20" s="15" t="s">
        <v>24</v>
      </c>
      <c r="E20" s="15" t="s">
        <v>25</v>
      </c>
      <c r="F20" s="35">
        <v>1</v>
      </c>
      <c r="G20" s="35">
        <v>95</v>
      </c>
      <c r="H20" s="15" t="s">
        <v>12</v>
      </c>
      <c r="I20" s="34"/>
      <c r="J20" s="42"/>
    </row>
    <row r="21" ht="30" customHeight="1" spans="1:10">
      <c r="A21" s="2"/>
      <c r="B21" s="2">
        <v>10</v>
      </c>
      <c r="C21" s="2" t="s">
        <v>26</v>
      </c>
      <c r="D21" s="15" t="s">
        <v>10</v>
      </c>
      <c r="E21" s="15" t="s">
        <v>11</v>
      </c>
      <c r="F21" s="35">
        <v>45</v>
      </c>
      <c r="G21" s="37">
        <f>1.1*0.4*45</f>
        <v>19.8</v>
      </c>
      <c r="H21" s="15" t="s">
        <v>12</v>
      </c>
      <c r="I21" s="34"/>
      <c r="J21" s="42"/>
    </row>
    <row r="22" ht="30" customHeight="1" spans="1:10">
      <c r="A22" s="2"/>
      <c r="B22" s="2"/>
      <c r="C22" s="2"/>
      <c r="D22" s="15" t="s">
        <v>13</v>
      </c>
      <c r="E22" s="15" t="s">
        <v>14</v>
      </c>
      <c r="F22" s="35">
        <v>90</v>
      </c>
      <c r="G22" s="37">
        <f>0.7*0.4*90</f>
        <v>25.2</v>
      </c>
      <c r="H22" s="15" t="s">
        <v>12</v>
      </c>
      <c r="I22" s="34"/>
      <c r="J22" s="42"/>
    </row>
    <row r="23" ht="30" customHeight="1" spans="1:10">
      <c r="A23" s="2"/>
      <c r="B23" s="2">
        <v>11</v>
      </c>
      <c r="C23" s="2" t="s">
        <v>27</v>
      </c>
      <c r="D23" s="15" t="s">
        <v>10</v>
      </c>
      <c r="E23" s="15" t="s">
        <v>11</v>
      </c>
      <c r="F23" s="35">
        <v>40</v>
      </c>
      <c r="G23" s="35">
        <f>0.8*0.8*40</f>
        <v>25.6</v>
      </c>
      <c r="H23" s="15" t="s">
        <v>12</v>
      </c>
      <c r="I23" s="34"/>
      <c r="J23" s="42"/>
    </row>
    <row r="24" ht="30" customHeight="1" spans="1:10">
      <c r="A24" s="2"/>
      <c r="B24" s="2"/>
      <c r="C24" s="2"/>
      <c r="D24" s="15" t="s">
        <v>13</v>
      </c>
      <c r="E24" s="15" t="s">
        <v>14</v>
      </c>
      <c r="F24" s="35">
        <v>80</v>
      </c>
      <c r="G24" s="35">
        <f>0.6*1.2*80</f>
        <v>57.6</v>
      </c>
      <c r="H24" s="15" t="s">
        <v>12</v>
      </c>
      <c r="I24" s="34"/>
      <c r="J24" s="42"/>
    </row>
    <row r="25" ht="30" customHeight="1" spans="1:10">
      <c r="A25" s="2"/>
      <c r="B25" s="2">
        <v>12</v>
      </c>
      <c r="C25" s="2" t="s">
        <v>28</v>
      </c>
      <c r="D25" s="15" t="s">
        <v>10</v>
      </c>
      <c r="E25" s="15" t="s">
        <v>11</v>
      </c>
      <c r="F25" s="35">
        <v>68</v>
      </c>
      <c r="G25" s="37">
        <v>37.8</v>
      </c>
      <c r="H25" s="15" t="s">
        <v>12</v>
      </c>
      <c r="I25" s="34"/>
      <c r="J25" s="42"/>
    </row>
    <row r="26" ht="30" customHeight="1" spans="1:10">
      <c r="A26" s="2"/>
      <c r="B26" s="2"/>
      <c r="C26" s="2"/>
      <c r="D26" s="15"/>
      <c r="E26" s="15" t="s">
        <v>29</v>
      </c>
      <c r="F26" s="35">
        <v>10</v>
      </c>
      <c r="G26" s="37"/>
      <c r="H26" s="15" t="s">
        <v>12</v>
      </c>
      <c r="I26" s="34"/>
      <c r="J26" s="42"/>
    </row>
    <row r="27" ht="30" customHeight="1" spans="1:10">
      <c r="A27" s="2"/>
      <c r="B27" s="2"/>
      <c r="C27" s="2"/>
      <c r="D27" s="15" t="s">
        <v>13</v>
      </c>
      <c r="E27" s="15" t="s">
        <v>14</v>
      </c>
      <c r="F27" s="35">
        <f>68*2</f>
        <v>136</v>
      </c>
      <c r="G27" s="37">
        <v>48.1</v>
      </c>
      <c r="H27" s="15" t="s">
        <v>12</v>
      </c>
      <c r="I27" s="34"/>
      <c r="J27" s="42"/>
    </row>
    <row r="28" ht="30" customHeight="1" spans="1:10">
      <c r="A28" s="2"/>
      <c r="B28" s="2"/>
      <c r="C28" s="2"/>
      <c r="D28" s="15"/>
      <c r="E28" s="15" t="s">
        <v>15</v>
      </c>
      <c r="F28" s="35">
        <v>20</v>
      </c>
      <c r="G28" s="37"/>
      <c r="H28" s="15" t="s">
        <v>12</v>
      </c>
      <c r="I28" s="34"/>
      <c r="J28" s="42"/>
    </row>
    <row r="29" ht="30" customHeight="1" spans="1:10">
      <c r="A29" s="2"/>
      <c r="B29" s="2">
        <v>13</v>
      </c>
      <c r="C29" s="2" t="s">
        <v>30</v>
      </c>
      <c r="D29" s="15" t="s">
        <v>13</v>
      </c>
      <c r="E29" s="15" t="s">
        <v>14</v>
      </c>
      <c r="F29" s="35">
        <v>7</v>
      </c>
      <c r="G29" s="37">
        <v>10.08</v>
      </c>
      <c r="H29" s="15" t="s">
        <v>12</v>
      </c>
      <c r="I29" s="34"/>
      <c r="J29" s="42"/>
    </row>
    <row r="30" ht="30" customHeight="1" spans="1:10">
      <c r="A30" s="2"/>
      <c r="B30" s="2">
        <v>14</v>
      </c>
      <c r="C30" s="6" t="s">
        <v>31</v>
      </c>
      <c r="D30" s="15" t="s">
        <v>32</v>
      </c>
      <c r="E30" s="15" t="s">
        <v>25</v>
      </c>
      <c r="F30" s="35">
        <v>2480</v>
      </c>
      <c r="G30" s="35">
        <v>735</v>
      </c>
      <c r="H30" s="15" t="s">
        <v>12</v>
      </c>
      <c r="I30" s="34"/>
      <c r="J30" s="42"/>
    </row>
    <row r="31" ht="30" customHeight="1" spans="1:10">
      <c r="A31" s="2"/>
      <c r="B31" s="2">
        <v>15</v>
      </c>
      <c r="C31" s="6" t="s">
        <v>33</v>
      </c>
      <c r="D31" s="15" t="s">
        <v>24</v>
      </c>
      <c r="E31" s="15" t="s">
        <v>25</v>
      </c>
      <c r="F31" s="35">
        <v>1</v>
      </c>
      <c r="G31" s="35">
        <v>100</v>
      </c>
      <c r="H31" s="15" t="s">
        <v>12</v>
      </c>
      <c r="I31" s="34"/>
      <c r="J31" s="42"/>
    </row>
    <row r="32" ht="30" customHeight="1" spans="1:10">
      <c r="A32" s="2"/>
      <c r="B32" s="2">
        <v>16</v>
      </c>
      <c r="C32" s="6" t="s">
        <v>34</v>
      </c>
      <c r="D32" s="15" t="s">
        <v>10</v>
      </c>
      <c r="E32" s="15" t="s">
        <v>11</v>
      </c>
      <c r="F32" s="35">
        <v>8</v>
      </c>
      <c r="G32" s="37">
        <f>0.7*0.7*8</f>
        <v>3.92</v>
      </c>
      <c r="H32" s="15" t="s">
        <v>12</v>
      </c>
      <c r="I32" s="34"/>
      <c r="J32" s="42"/>
    </row>
    <row r="33" ht="30" customHeight="1" spans="1:10">
      <c r="A33" s="2"/>
      <c r="B33" s="2"/>
      <c r="C33" s="6"/>
      <c r="D33" s="15" t="s">
        <v>13</v>
      </c>
      <c r="E33" s="15" t="s">
        <v>14</v>
      </c>
      <c r="F33" s="35">
        <v>16</v>
      </c>
      <c r="G33" s="37">
        <f>1*1*16+0.9*0.9*16</f>
        <v>28.96</v>
      </c>
      <c r="H33" s="15" t="s">
        <v>12</v>
      </c>
      <c r="I33" s="34"/>
      <c r="J33" s="42"/>
    </row>
    <row r="34" ht="30" customHeight="1" spans="1:10">
      <c r="A34" s="2"/>
      <c r="B34" s="2" t="s">
        <v>35</v>
      </c>
      <c r="C34" s="2"/>
      <c r="D34" s="15"/>
      <c r="E34" s="15"/>
      <c r="F34" s="15"/>
      <c r="G34" s="41">
        <f>SUM(G3:G33)</f>
        <v>1557.6187</v>
      </c>
      <c r="H34" s="15"/>
      <c r="I34" s="34"/>
      <c r="J34" s="42"/>
    </row>
  </sheetData>
  <mergeCells count="38">
    <mergeCell ref="A1:G1"/>
    <mergeCell ref="E2:F2"/>
    <mergeCell ref="A3:A34"/>
    <mergeCell ref="B3:B5"/>
    <mergeCell ref="B6:B8"/>
    <mergeCell ref="B9:B11"/>
    <mergeCell ref="B12:B13"/>
    <mergeCell ref="B14:B15"/>
    <mergeCell ref="B16:B17"/>
    <mergeCell ref="B21:B22"/>
    <mergeCell ref="B23:B24"/>
    <mergeCell ref="B25:B28"/>
    <mergeCell ref="B32:B33"/>
    <mergeCell ref="C3:C5"/>
    <mergeCell ref="C6:C8"/>
    <mergeCell ref="C9:C11"/>
    <mergeCell ref="C12:C13"/>
    <mergeCell ref="C14:C15"/>
    <mergeCell ref="C16:C17"/>
    <mergeCell ref="C21:C22"/>
    <mergeCell ref="C23:C24"/>
    <mergeCell ref="C25:C28"/>
    <mergeCell ref="C32:C33"/>
    <mergeCell ref="D4:D5"/>
    <mergeCell ref="D7:D8"/>
    <mergeCell ref="D10:D11"/>
    <mergeCell ref="D25:D26"/>
    <mergeCell ref="D27:D28"/>
    <mergeCell ref="G4:G5"/>
    <mergeCell ref="G7:G8"/>
    <mergeCell ref="G10:G11"/>
    <mergeCell ref="G25:G26"/>
    <mergeCell ref="G27:G28"/>
    <mergeCell ref="I4:I5"/>
    <mergeCell ref="I7:I8"/>
    <mergeCell ref="I10:I11"/>
    <mergeCell ref="I25:I26"/>
    <mergeCell ref="I27:I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zoomScaleSheetLayoutView="60" topLeftCell="B1" workbookViewId="0">
      <selection activeCell="D15" sqref="D15"/>
    </sheetView>
  </sheetViews>
  <sheetFormatPr defaultColWidth="9" defaultRowHeight="15.6" outlineLevelCol="7"/>
  <cols>
    <col min="3" max="3" width="24" style="20" customWidth="1"/>
    <col min="4" max="4" width="10.5" customWidth="1"/>
    <col min="5" max="5" width="23.375" customWidth="1"/>
    <col min="6" max="6" width="12.25" customWidth="1"/>
    <col min="7" max="7" width="16.7" customWidth="1"/>
    <col min="8" max="8" width="17.8" customWidth="1"/>
    <col min="9" max="9" width="10.375"/>
    <col min="11" max="11" width="11.5"/>
  </cols>
  <sheetData>
    <row r="1" ht="29.25" customHeight="1" spans="1:8">
      <c r="A1" s="21" t="s">
        <v>36</v>
      </c>
      <c r="B1" s="21"/>
      <c r="C1" s="21"/>
      <c r="D1" s="21"/>
      <c r="E1" s="21"/>
      <c r="F1" s="21"/>
      <c r="G1" s="21"/>
      <c r="H1" s="21"/>
    </row>
    <row r="2" ht="24" spans="1:8">
      <c r="A2" s="2" t="s">
        <v>37</v>
      </c>
      <c r="B2" s="2" t="s">
        <v>2</v>
      </c>
      <c r="C2" s="2" t="s">
        <v>38</v>
      </c>
      <c r="D2" s="2" t="s">
        <v>39</v>
      </c>
      <c r="E2" s="2" t="s">
        <v>7</v>
      </c>
      <c r="F2" s="2" t="s">
        <v>40</v>
      </c>
      <c r="G2" s="2" t="s">
        <v>41</v>
      </c>
      <c r="H2" s="3" t="s">
        <v>42</v>
      </c>
    </row>
    <row r="3" ht="21" customHeight="1" spans="1:8">
      <c r="A3" s="2" t="s">
        <v>8</v>
      </c>
      <c r="B3" s="2">
        <v>1</v>
      </c>
      <c r="C3" s="2" t="s">
        <v>43</v>
      </c>
      <c r="D3" s="2" t="s">
        <v>44</v>
      </c>
      <c r="E3" s="2" t="s">
        <v>45</v>
      </c>
      <c r="F3" s="3" t="s">
        <v>46</v>
      </c>
      <c r="G3" s="22">
        <f>4.2*10.5</f>
        <v>44.1</v>
      </c>
      <c r="H3" s="23">
        <v>28</v>
      </c>
    </row>
    <row r="4" ht="20.1" customHeight="1" spans="1:8">
      <c r="A4" s="2"/>
      <c r="B4" s="2">
        <v>2</v>
      </c>
      <c r="C4" s="2" t="s">
        <v>47</v>
      </c>
      <c r="D4" s="2" t="s">
        <v>48</v>
      </c>
      <c r="E4" s="2" t="s">
        <v>45</v>
      </c>
      <c r="F4" s="3" t="s">
        <v>46</v>
      </c>
      <c r="G4" s="22">
        <f>33*2.5+14*4</f>
        <v>138.5</v>
      </c>
      <c r="H4" s="23">
        <v>30</v>
      </c>
    </row>
    <row r="5" ht="18" customHeight="1" spans="1:8">
      <c r="A5" s="2"/>
      <c r="B5" s="2">
        <v>3</v>
      </c>
      <c r="C5" s="2" t="s">
        <v>49</v>
      </c>
      <c r="D5" s="2" t="s">
        <v>50</v>
      </c>
      <c r="E5" s="2" t="s">
        <v>45</v>
      </c>
      <c r="F5" s="3" t="s">
        <v>51</v>
      </c>
      <c r="G5" s="22">
        <f>7.4*1.5+17*1.8+8*1.25</f>
        <v>51.7</v>
      </c>
      <c r="H5" s="23">
        <v>85</v>
      </c>
    </row>
    <row r="6" ht="19" customHeight="1" spans="1:8">
      <c r="A6" s="2"/>
      <c r="B6" s="24">
        <v>4</v>
      </c>
      <c r="C6" s="24" t="s">
        <v>52</v>
      </c>
      <c r="D6" s="2" t="s">
        <v>53</v>
      </c>
      <c r="E6" s="2" t="s">
        <v>45</v>
      </c>
      <c r="F6" s="3" t="s">
        <v>54</v>
      </c>
      <c r="G6" s="25">
        <v>164</v>
      </c>
      <c r="H6" s="23">
        <v>135</v>
      </c>
    </row>
    <row r="7" ht="20.1" customHeight="1" spans="1:8">
      <c r="A7" s="2"/>
      <c r="B7" s="26"/>
      <c r="C7" s="26"/>
      <c r="D7" s="2" t="s">
        <v>55</v>
      </c>
      <c r="E7" s="2" t="s">
        <v>45</v>
      </c>
      <c r="F7" s="2" t="s">
        <v>46</v>
      </c>
      <c r="G7" s="27"/>
      <c r="H7" s="15">
        <v>26</v>
      </c>
    </row>
    <row r="8" ht="20.1" customHeight="1" spans="1:8">
      <c r="A8" s="2"/>
      <c r="B8" s="26">
        <v>5</v>
      </c>
      <c r="C8" s="26" t="s">
        <v>56</v>
      </c>
      <c r="D8" s="2" t="s">
        <v>57</v>
      </c>
      <c r="E8" s="2" t="s">
        <v>45</v>
      </c>
      <c r="F8" s="3" t="s">
        <v>54</v>
      </c>
      <c r="G8" s="28" t="s">
        <v>58</v>
      </c>
      <c r="H8" s="15">
        <v>10</v>
      </c>
    </row>
    <row r="9" ht="20.1" customHeight="1" spans="1:8">
      <c r="A9" s="29"/>
      <c r="B9" s="30" t="s">
        <v>35</v>
      </c>
      <c r="C9" s="29"/>
      <c r="D9" s="29"/>
      <c r="E9" s="29"/>
      <c r="F9" s="29"/>
      <c r="G9" s="31">
        <f>SUM(G3:G6)</f>
        <v>398.3</v>
      </c>
      <c r="H9" s="31">
        <f>SUM(H3:H8)</f>
        <v>314</v>
      </c>
    </row>
  </sheetData>
  <mergeCells count="5">
    <mergeCell ref="A1:H1"/>
    <mergeCell ref="A3:A9"/>
    <mergeCell ref="B6:B7"/>
    <mergeCell ref="C6:C7"/>
    <mergeCell ref="G6:G7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56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zoomScaleSheetLayoutView="60" topLeftCell="A3" workbookViewId="0">
      <selection activeCell="G22" sqref="G22"/>
    </sheetView>
  </sheetViews>
  <sheetFormatPr defaultColWidth="9" defaultRowHeight="15.6" outlineLevelCol="4"/>
  <cols>
    <col min="1" max="1" width="6.75" customWidth="1"/>
    <col min="2" max="2" width="4.375" customWidth="1"/>
    <col min="3" max="3" width="32.875" customWidth="1"/>
    <col min="4" max="4" width="12.875" customWidth="1"/>
    <col min="5" max="5" width="15.5" customWidth="1"/>
    <col min="6" max="6" width="9.375"/>
  </cols>
  <sheetData>
    <row r="1" ht="29.25" customHeight="1" spans="1:4">
      <c r="A1" s="11" t="s">
        <v>59</v>
      </c>
      <c r="B1" s="11"/>
      <c r="C1" s="11"/>
      <c r="D1" s="11"/>
    </row>
    <row r="2" ht="16" customHeight="1" spans="1:5">
      <c r="A2" s="2" t="s">
        <v>60</v>
      </c>
      <c r="B2" s="3" t="s">
        <v>2</v>
      </c>
      <c r="C2" s="2" t="s">
        <v>61</v>
      </c>
      <c r="D2" s="14" t="s">
        <v>7</v>
      </c>
      <c r="E2" s="15" t="s">
        <v>62</v>
      </c>
    </row>
    <row r="3" ht="16" customHeight="1" spans="1:5">
      <c r="A3" s="2"/>
      <c r="B3" s="3">
        <v>1</v>
      </c>
      <c r="C3" s="2" t="s">
        <v>63</v>
      </c>
      <c r="D3" s="16" t="s">
        <v>64</v>
      </c>
      <c r="E3" s="15">
        <v>44.5</v>
      </c>
    </row>
    <row r="4" ht="16" customHeight="1" spans="1:5">
      <c r="A4" s="2"/>
      <c r="B4" s="3">
        <v>2</v>
      </c>
      <c r="C4" s="2" t="s">
        <v>65</v>
      </c>
      <c r="D4" s="17"/>
      <c r="E4" s="15">
        <v>95</v>
      </c>
    </row>
    <row r="5" ht="16" customHeight="1" spans="1:5">
      <c r="A5" s="2"/>
      <c r="B5" s="3">
        <v>3</v>
      </c>
      <c r="C5" s="2" t="s">
        <v>66</v>
      </c>
      <c r="D5" s="17"/>
      <c r="E5" s="15">
        <v>16</v>
      </c>
    </row>
    <row r="6" ht="16" customHeight="1" spans="1:5">
      <c r="A6" s="2"/>
      <c r="B6" s="3">
        <v>4</v>
      </c>
      <c r="C6" s="2" t="s">
        <v>67</v>
      </c>
      <c r="D6" s="17"/>
      <c r="E6" s="15">
        <v>14</v>
      </c>
    </row>
    <row r="7" ht="16" customHeight="1" spans="1:5">
      <c r="A7" s="2"/>
      <c r="B7" s="3">
        <v>5</v>
      </c>
      <c r="C7" s="2" t="s">
        <v>68</v>
      </c>
      <c r="D7" s="17"/>
      <c r="E7" s="15">
        <f>3.3*4</f>
        <v>13.2</v>
      </c>
    </row>
    <row r="8" ht="16" customHeight="1" spans="1:5">
      <c r="A8" s="2"/>
      <c r="B8" s="3">
        <v>6</v>
      </c>
      <c r="C8" s="2" t="s">
        <v>69</v>
      </c>
      <c r="D8" s="17"/>
      <c r="E8" s="15">
        <f>1.6*8+4*0.8</f>
        <v>16</v>
      </c>
    </row>
    <row r="9" ht="16" customHeight="1" spans="1:5">
      <c r="A9" s="2"/>
      <c r="B9" s="3">
        <v>7</v>
      </c>
      <c r="C9" s="2" t="s">
        <v>70</v>
      </c>
      <c r="D9" s="17"/>
      <c r="E9" s="15">
        <v>18.5</v>
      </c>
    </row>
    <row r="10" ht="16" customHeight="1" spans="1:5">
      <c r="A10" s="2"/>
      <c r="B10" s="3">
        <v>8</v>
      </c>
      <c r="C10" s="2" t="s">
        <v>71</v>
      </c>
      <c r="D10" s="17"/>
      <c r="E10" s="15">
        <v>22</v>
      </c>
    </row>
    <row r="11" ht="16" customHeight="1" spans="1:5">
      <c r="A11" s="2"/>
      <c r="B11" s="3">
        <v>9</v>
      </c>
      <c r="C11" s="2" t="s">
        <v>72</v>
      </c>
      <c r="D11" s="17"/>
      <c r="E11" s="15">
        <f>4.4*5</f>
        <v>22</v>
      </c>
    </row>
    <row r="12" ht="16" customHeight="1" spans="1:5">
      <c r="A12" s="2"/>
      <c r="B12" s="3">
        <v>10</v>
      </c>
      <c r="C12" s="2" t="s">
        <v>73</v>
      </c>
      <c r="D12" s="17"/>
      <c r="E12" s="15">
        <v>160</v>
      </c>
    </row>
    <row r="13" ht="16" customHeight="1" spans="1:5">
      <c r="A13" s="2"/>
      <c r="B13" s="3">
        <v>11</v>
      </c>
      <c r="C13" s="2" t="s">
        <v>74</v>
      </c>
      <c r="D13" s="17"/>
      <c r="E13" s="15">
        <v>77</v>
      </c>
    </row>
    <row r="14" ht="16" customHeight="1" spans="1:5">
      <c r="A14" s="2"/>
      <c r="B14" s="3">
        <v>12</v>
      </c>
      <c r="C14" s="2" t="s">
        <v>75</v>
      </c>
      <c r="D14" s="17"/>
      <c r="E14" s="15">
        <v>43</v>
      </c>
    </row>
    <row r="15" ht="16" customHeight="1" spans="1:5">
      <c r="A15" s="2"/>
      <c r="B15" s="3">
        <v>13</v>
      </c>
      <c r="C15" s="3" t="s">
        <v>76</v>
      </c>
      <c r="D15" s="17"/>
      <c r="E15" s="15">
        <v>184</v>
      </c>
    </row>
    <row r="16" ht="16" customHeight="1" spans="1:5">
      <c r="A16" s="2"/>
      <c r="B16" s="3">
        <v>14</v>
      </c>
      <c r="C16" s="2" t="s">
        <v>77</v>
      </c>
      <c r="D16" s="17"/>
      <c r="E16" s="15">
        <v>65</v>
      </c>
    </row>
    <row r="17" ht="16" customHeight="1" spans="1:5">
      <c r="A17" s="2"/>
      <c r="B17" s="3">
        <v>15</v>
      </c>
      <c r="C17" s="2" t="s">
        <v>78</v>
      </c>
      <c r="D17" s="17"/>
      <c r="E17" s="15">
        <v>90</v>
      </c>
    </row>
    <row r="18" ht="16" customHeight="1" spans="1:5">
      <c r="A18" s="2"/>
      <c r="B18" s="3">
        <v>16</v>
      </c>
      <c r="C18" s="2" t="s">
        <v>79</v>
      </c>
      <c r="D18" s="17"/>
      <c r="E18" s="15">
        <f>4*2.5+4.5*0.8+13.1*0.7+1*1+3.7*0.9</f>
        <v>27.1</v>
      </c>
    </row>
    <row r="19" ht="16" customHeight="1" spans="1:5">
      <c r="A19" s="2"/>
      <c r="B19" s="3">
        <v>17</v>
      </c>
      <c r="C19" s="2" t="s">
        <v>80</v>
      </c>
      <c r="D19" s="17"/>
      <c r="E19" s="15">
        <v>7.8</v>
      </c>
    </row>
    <row r="20" ht="16" customHeight="1" spans="1:5">
      <c r="A20" s="2"/>
      <c r="B20" s="3">
        <v>18</v>
      </c>
      <c r="C20" s="2" t="s">
        <v>81</v>
      </c>
      <c r="D20" s="17"/>
      <c r="E20" s="15">
        <f>35*5.3</f>
        <v>185.5</v>
      </c>
    </row>
    <row r="21" ht="16" customHeight="1" spans="1:5">
      <c r="A21" s="2"/>
      <c r="B21" s="3">
        <v>19</v>
      </c>
      <c r="C21" s="2" t="s">
        <v>82</v>
      </c>
      <c r="D21" s="17"/>
      <c r="E21" s="15">
        <v>46</v>
      </c>
    </row>
    <row r="22" ht="16" customHeight="1" spans="1:5">
      <c r="A22" s="2"/>
      <c r="B22" s="3">
        <v>20</v>
      </c>
      <c r="C22" s="2" t="s">
        <v>83</v>
      </c>
      <c r="D22" s="17"/>
      <c r="E22" s="15">
        <v>135</v>
      </c>
    </row>
    <row r="23" ht="16" customHeight="1" spans="1:5">
      <c r="A23" s="2"/>
      <c r="B23" s="3">
        <v>21</v>
      </c>
      <c r="C23" s="2" t="s">
        <v>84</v>
      </c>
      <c r="D23" s="17"/>
      <c r="E23" s="15">
        <v>132</v>
      </c>
    </row>
    <row r="24" ht="16" customHeight="1" spans="1:5">
      <c r="A24" s="2"/>
      <c r="B24" s="3">
        <v>22</v>
      </c>
      <c r="C24" s="2" t="s">
        <v>85</v>
      </c>
      <c r="D24" s="17"/>
      <c r="E24" s="15">
        <v>35</v>
      </c>
    </row>
    <row r="25" ht="16" customHeight="1" spans="1:5">
      <c r="A25" s="2"/>
      <c r="B25" s="3">
        <v>23</v>
      </c>
      <c r="C25" s="6" t="s">
        <v>86</v>
      </c>
      <c r="D25" s="17"/>
      <c r="E25" s="15">
        <v>45</v>
      </c>
    </row>
    <row r="26" ht="16" customHeight="1" spans="1:5">
      <c r="A26" s="2"/>
      <c r="B26" s="3">
        <v>24</v>
      </c>
      <c r="C26" s="6" t="s">
        <v>87</v>
      </c>
      <c r="D26" s="17"/>
      <c r="E26" s="15">
        <v>50</v>
      </c>
    </row>
    <row r="27" ht="16" customHeight="1" spans="1:5">
      <c r="A27" s="2"/>
      <c r="B27" s="3">
        <v>25</v>
      </c>
      <c r="C27" s="6" t="s">
        <v>88</v>
      </c>
      <c r="D27" s="17"/>
      <c r="E27" s="15">
        <v>65</v>
      </c>
    </row>
    <row r="28" ht="16" customHeight="1" spans="1:5">
      <c r="A28" s="2"/>
      <c r="B28" s="3">
        <v>26</v>
      </c>
      <c r="C28" s="6" t="s">
        <v>89</v>
      </c>
      <c r="D28" s="17"/>
      <c r="E28" s="15">
        <v>56</v>
      </c>
    </row>
    <row r="29" ht="16" customHeight="1" spans="1:5">
      <c r="A29" s="2"/>
      <c r="B29" s="3">
        <v>27</v>
      </c>
      <c r="C29" s="6" t="s">
        <v>90</v>
      </c>
      <c r="D29" s="17"/>
      <c r="E29" s="15">
        <v>53</v>
      </c>
    </row>
    <row r="30" ht="16" customHeight="1" spans="1:5">
      <c r="A30" s="2"/>
      <c r="B30" s="3">
        <v>28</v>
      </c>
      <c r="C30" s="6" t="s">
        <v>91</v>
      </c>
      <c r="D30" s="17"/>
      <c r="E30" s="15">
        <v>42</v>
      </c>
    </row>
    <row r="31" ht="16" customHeight="1" spans="1:5">
      <c r="A31" s="2"/>
      <c r="B31" s="3">
        <v>29</v>
      </c>
      <c r="C31" s="6" t="s">
        <v>92</v>
      </c>
      <c r="D31" s="17"/>
      <c r="E31" s="15">
        <v>67</v>
      </c>
    </row>
    <row r="32" ht="16" customHeight="1" spans="1:5">
      <c r="A32" s="2"/>
      <c r="B32" s="3">
        <v>30</v>
      </c>
      <c r="C32" s="6" t="s">
        <v>93</v>
      </c>
      <c r="D32" s="17"/>
      <c r="E32" s="15">
        <v>106</v>
      </c>
    </row>
    <row r="33" ht="16" customHeight="1" spans="1:5">
      <c r="A33" s="2"/>
      <c r="B33" s="3">
        <v>31</v>
      </c>
      <c r="C33" s="6" t="s">
        <v>94</v>
      </c>
      <c r="D33" s="17"/>
      <c r="E33" s="15">
        <f>94*5</f>
        <v>470</v>
      </c>
    </row>
    <row r="34" ht="16" customHeight="1" spans="1:5">
      <c r="A34" s="2"/>
      <c r="B34" s="3">
        <v>32</v>
      </c>
      <c r="C34" s="6" t="s">
        <v>95</v>
      </c>
      <c r="D34" s="18"/>
      <c r="E34" s="15">
        <v>100</v>
      </c>
    </row>
    <row r="35" ht="16" customHeight="1" spans="1:5">
      <c r="A35" s="2"/>
      <c r="B35" s="19"/>
      <c r="C35" s="13" t="s">
        <v>96</v>
      </c>
      <c r="D35" s="19"/>
      <c r="E35" s="15">
        <f>SUM(E3:E34)</f>
        <v>2502.6</v>
      </c>
    </row>
  </sheetData>
  <mergeCells count="3">
    <mergeCell ref="A1:D1"/>
    <mergeCell ref="A3:A35"/>
    <mergeCell ref="D3:D34"/>
  </mergeCells>
  <printOptions horizontalCentered="1"/>
  <pageMargins left="0.708661417322835" right="0.236111111111111" top="0.511805555555556" bottom="0.511805555555556" header="0.31496062992126" footer="0.31496062992126"/>
  <pageSetup paperSize="9" scale="6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zoomScaleSheetLayoutView="60" workbookViewId="0">
      <selection activeCell="D29" sqref="D29"/>
    </sheetView>
  </sheetViews>
  <sheetFormatPr defaultColWidth="9" defaultRowHeight="15.6" outlineLevelRow="5" outlineLevelCol="7"/>
  <cols>
    <col min="3" max="3" width="19.375" customWidth="1"/>
    <col min="4" max="4" width="20.875" customWidth="1"/>
    <col min="7" max="7" width="23.5" customWidth="1"/>
    <col min="8" max="8" width="15.5" customWidth="1"/>
  </cols>
  <sheetData>
    <row r="1" ht="36.75" customHeight="1" spans="1:6">
      <c r="A1" s="11" t="s">
        <v>97</v>
      </c>
      <c r="B1" s="11"/>
      <c r="C1" s="11"/>
      <c r="D1" s="11"/>
      <c r="E1" s="11"/>
      <c r="F1" s="11"/>
    </row>
    <row r="2" spans="1:8">
      <c r="A2" s="2" t="s">
        <v>60</v>
      </c>
      <c r="B2" s="3" t="s">
        <v>2</v>
      </c>
      <c r="C2" s="2" t="s">
        <v>98</v>
      </c>
      <c r="D2" s="2" t="s">
        <v>99</v>
      </c>
      <c r="E2" s="2" t="s">
        <v>100</v>
      </c>
      <c r="F2" s="2" t="s">
        <v>101</v>
      </c>
      <c r="G2" s="12"/>
      <c r="H2" s="12"/>
    </row>
    <row r="3" ht="31" customHeight="1" spans="1:6">
      <c r="A3" s="2" t="s">
        <v>8</v>
      </c>
      <c r="B3" s="3">
        <v>1</v>
      </c>
      <c r="C3" s="2" t="s">
        <v>102</v>
      </c>
      <c r="D3" s="2" t="s">
        <v>103</v>
      </c>
      <c r="E3" s="2">
        <v>80</v>
      </c>
      <c r="F3" s="2" t="s">
        <v>104</v>
      </c>
    </row>
    <row r="4" ht="21" customHeight="1" spans="1:6">
      <c r="A4" s="2"/>
      <c r="B4" s="3" t="s">
        <v>35</v>
      </c>
      <c r="C4" s="2"/>
      <c r="D4" s="2"/>
      <c r="E4" s="13">
        <f>SUM(E3:E3)</f>
        <v>80</v>
      </c>
      <c r="F4" s="13"/>
    </row>
    <row r="5" s="10" customFormat="1"/>
    <row r="6" s="10" customFormat="1"/>
  </sheetData>
  <mergeCells count="2">
    <mergeCell ref="A1:F1"/>
    <mergeCell ref="A3:A4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zoomScaleSheetLayoutView="60" workbookViewId="0">
      <selection activeCell="C31" sqref="C31"/>
    </sheetView>
  </sheetViews>
  <sheetFormatPr defaultColWidth="9" defaultRowHeight="15.6" outlineLevelCol="3"/>
  <cols>
    <col min="1" max="1" width="9.125" customWidth="1"/>
    <col min="3" max="3" width="40.5" customWidth="1"/>
    <col min="4" max="4" width="11.75" customWidth="1"/>
    <col min="5" max="6" width="9.375"/>
  </cols>
  <sheetData>
    <row r="1" ht="26.25" customHeight="1" spans="1:4">
      <c r="A1" s="1" t="s">
        <v>105</v>
      </c>
      <c r="B1" s="1"/>
      <c r="C1" s="1"/>
      <c r="D1" s="1"/>
    </row>
    <row r="2" spans="1:4">
      <c r="A2" s="2" t="s">
        <v>60</v>
      </c>
      <c r="B2" s="3" t="s">
        <v>2</v>
      </c>
      <c r="C2" s="2" t="s">
        <v>38</v>
      </c>
      <c r="D2" s="2" t="s">
        <v>106</v>
      </c>
    </row>
    <row r="3" ht="15" customHeight="1" spans="1:4">
      <c r="A3" s="4" t="s">
        <v>8</v>
      </c>
      <c r="B3" s="3">
        <v>1</v>
      </c>
      <c r="C3" s="2" t="s">
        <v>107</v>
      </c>
      <c r="D3" s="2">
        <v>130</v>
      </c>
    </row>
    <row r="4" ht="15" customHeight="1" spans="1:4">
      <c r="A4" s="5"/>
      <c r="B4" s="3">
        <v>2</v>
      </c>
      <c r="C4" s="2" t="s">
        <v>108</v>
      </c>
      <c r="D4" s="2">
        <v>247</v>
      </c>
    </row>
    <row r="5" ht="15" customHeight="1" spans="1:4">
      <c r="A5" s="5"/>
      <c r="B5" s="3">
        <v>3</v>
      </c>
      <c r="C5" s="2" t="s">
        <v>109</v>
      </c>
      <c r="D5" s="2">
        <v>120</v>
      </c>
    </row>
    <row r="6" ht="15" customHeight="1" spans="1:4">
      <c r="A6" s="5"/>
      <c r="B6" s="3">
        <v>4</v>
      </c>
      <c r="C6" s="2" t="s">
        <v>110</v>
      </c>
      <c r="D6" s="2">
        <v>133</v>
      </c>
    </row>
    <row r="7" ht="15" customHeight="1" spans="1:4">
      <c r="A7" s="5"/>
      <c r="B7" s="3">
        <v>5</v>
      </c>
      <c r="C7" s="2" t="s">
        <v>111</v>
      </c>
      <c r="D7" s="2">
        <v>968</v>
      </c>
    </row>
    <row r="8" ht="15" customHeight="1" spans="1:4">
      <c r="A8" s="5"/>
      <c r="B8" s="3">
        <v>6</v>
      </c>
      <c r="C8" s="2" t="s">
        <v>112</v>
      </c>
      <c r="D8" s="2">
        <v>330</v>
      </c>
    </row>
    <row r="9" ht="15" customHeight="1" spans="1:4">
      <c r="A9" s="5"/>
      <c r="B9" s="3">
        <v>7</v>
      </c>
      <c r="C9" s="2" t="s">
        <v>113</v>
      </c>
      <c r="D9" s="2">
        <v>925</v>
      </c>
    </row>
    <row r="10" ht="15" customHeight="1" spans="1:4">
      <c r="A10" s="5"/>
      <c r="B10" s="3">
        <v>8</v>
      </c>
      <c r="C10" s="2" t="s">
        <v>114</v>
      </c>
      <c r="D10" s="2">
        <v>168</v>
      </c>
    </row>
    <row r="11" ht="15" customHeight="1" spans="1:4">
      <c r="A11" s="5"/>
      <c r="B11" s="3">
        <v>9</v>
      </c>
      <c r="C11" s="2" t="s">
        <v>115</v>
      </c>
      <c r="D11" s="2">
        <v>300</v>
      </c>
    </row>
    <row r="12" ht="15" customHeight="1" spans="1:4">
      <c r="A12" s="5"/>
      <c r="B12" s="3">
        <v>10</v>
      </c>
      <c r="C12" s="2" t="s">
        <v>116</v>
      </c>
      <c r="D12" s="2">
        <v>330</v>
      </c>
    </row>
    <row r="13" ht="15" customHeight="1" spans="1:4">
      <c r="A13" s="5"/>
      <c r="B13" s="3">
        <v>11</v>
      </c>
      <c r="C13" s="2" t="s">
        <v>117</v>
      </c>
      <c r="D13" s="2">
        <v>278</v>
      </c>
    </row>
    <row r="14" ht="15" customHeight="1" spans="1:4">
      <c r="A14" s="5"/>
      <c r="B14" s="3">
        <v>12</v>
      </c>
      <c r="C14" s="2" t="s">
        <v>118</v>
      </c>
      <c r="D14" s="2">
        <v>17.5</v>
      </c>
    </row>
    <row r="15" ht="15" customHeight="1" spans="1:4">
      <c r="A15" s="5"/>
      <c r="B15" s="3">
        <v>13</v>
      </c>
      <c r="C15" s="2" t="s">
        <v>119</v>
      </c>
      <c r="D15" s="2">
        <v>20</v>
      </c>
    </row>
    <row r="16" ht="15" customHeight="1" spans="1:4">
      <c r="A16" s="5"/>
      <c r="B16" s="3">
        <v>14</v>
      </c>
      <c r="C16" s="2" t="s">
        <v>120</v>
      </c>
      <c r="D16" s="2">
        <v>150</v>
      </c>
    </row>
    <row r="17" ht="15" customHeight="1" spans="1:4">
      <c r="A17" s="5"/>
      <c r="B17" s="3">
        <v>15</v>
      </c>
      <c r="C17" s="6" t="s">
        <v>121</v>
      </c>
      <c r="D17" s="6">
        <v>530</v>
      </c>
    </row>
    <row r="18" ht="15" customHeight="1" spans="1:4">
      <c r="A18" s="5"/>
      <c r="B18" s="3">
        <v>16</v>
      </c>
      <c r="C18" s="6" t="s">
        <v>122</v>
      </c>
      <c r="D18" s="6">
        <v>190</v>
      </c>
    </row>
    <row r="19" ht="15" customHeight="1" spans="1:4">
      <c r="A19" s="5"/>
      <c r="B19" s="3">
        <v>17</v>
      </c>
      <c r="C19" s="6" t="s">
        <v>123</v>
      </c>
      <c r="D19" s="6">
        <v>442</v>
      </c>
    </row>
    <row r="20" ht="15" customHeight="1" spans="1:4">
      <c r="A20" s="5"/>
      <c r="B20" s="3">
        <v>18</v>
      </c>
      <c r="C20" s="6" t="s">
        <v>124</v>
      </c>
      <c r="D20" s="6">
        <v>9.6</v>
      </c>
    </row>
    <row r="21" ht="15" customHeight="1" spans="1:4">
      <c r="A21" s="5"/>
      <c r="B21" s="3">
        <v>19</v>
      </c>
      <c r="C21" s="6" t="s">
        <v>125</v>
      </c>
      <c r="D21" s="6">
        <v>4</v>
      </c>
    </row>
    <row r="22" spans="1:4">
      <c r="A22" s="5"/>
      <c r="B22" s="3">
        <v>20</v>
      </c>
      <c r="C22" s="6" t="s">
        <v>95</v>
      </c>
      <c r="D22" s="6">
        <v>1000</v>
      </c>
    </row>
    <row r="23" spans="1:4">
      <c r="A23" s="5"/>
      <c r="B23" s="3">
        <v>21</v>
      </c>
      <c r="C23" s="3" t="s">
        <v>126</v>
      </c>
      <c r="D23" s="3">
        <v>22</v>
      </c>
    </row>
    <row r="24" spans="1:4">
      <c r="A24" s="5"/>
      <c r="B24" s="3">
        <v>22</v>
      </c>
      <c r="C24" s="3" t="s">
        <v>127</v>
      </c>
      <c r="D24" s="3">
        <v>28</v>
      </c>
    </row>
    <row r="25" spans="1:4">
      <c r="A25" s="7"/>
      <c r="B25" s="3">
        <v>23</v>
      </c>
      <c r="C25" s="3" t="s">
        <v>128</v>
      </c>
      <c r="D25" s="3">
        <v>28</v>
      </c>
    </row>
    <row r="26" spans="1:4">
      <c r="A26" s="8"/>
      <c r="B26" s="8" t="s">
        <v>96</v>
      </c>
      <c r="C26" s="8"/>
      <c r="D26" s="9">
        <f>SUM(D3:D25)</f>
        <v>6370.1</v>
      </c>
    </row>
    <row r="27" spans="3:4">
      <c r="C27" s="10"/>
      <c r="D27" s="10"/>
    </row>
  </sheetData>
  <mergeCells count="2">
    <mergeCell ref="A1:D1"/>
    <mergeCell ref="A3:A2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容器花箱</vt:lpstr>
      <vt:lpstr>绿雕</vt:lpstr>
      <vt:lpstr>花境 </vt:lpstr>
      <vt:lpstr>墙面绿化</vt:lpstr>
      <vt:lpstr>攀爬型植物墙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成套-招标代理</cp:lastModifiedBy>
  <dcterms:created xsi:type="dcterms:W3CDTF">2019-10-22T05:52:00Z</dcterms:created>
  <cp:lastPrinted>2020-05-19T03:49:00Z</cp:lastPrinted>
  <dcterms:modified xsi:type="dcterms:W3CDTF">2025-06-11T04:12:49Z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0E5EDB5787874C1EB4B0F444F148E1DE_13</vt:lpwstr>
  </property>
  <property fmtid="{D5CDD505-2E9C-101B-9397-08002B2CF9AE}" pid="4" name="KSOReadingLayout">
    <vt:bool>true</vt:bool>
  </property>
</Properties>
</file>