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activeTab="2"/>
  </bookViews>
  <sheets>
    <sheet name="清单说明" sheetId="8" r:id="rId1"/>
    <sheet name="汇总表" sheetId="7" r:id="rId2"/>
    <sheet name="一般项目清单" sheetId="5" r:id="rId3"/>
    <sheet name="分部分项工程量清单" sheetId="6" r:id="rId4"/>
  </sheets>
  <externalReferences>
    <externalReference r:id="rId6"/>
  </externalReferences>
  <definedNames>
    <definedName name="_xlnm._FilterDatabase" localSheetId="3" hidden="1">分部分项工程量清单!$A$1:$H$8</definedName>
    <definedName name="BZ">#REF!</definedName>
    <definedName name="i">[1]辅助计算表!$B$3</definedName>
    <definedName name="p">[1]辅助计算表!$B$2</definedName>
    <definedName name="_xlnm.Print_Area" localSheetId="3">分部分项工程量清单!$A$1:$G$8</definedName>
    <definedName name="_xlnm.Print_Area" localSheetId="1">汇总表!$A$1:$D$9</definedName>
    <definedName name="_xlnm.Print_Area" localSheetId="0">清单说明!$A$1:$A$16</definedName>
    <definedName name="_xlnm.Print_Area" localSheetId="2">一般项目清单!$A$1:$G$9</definedName>
    <definedName name="_xlnm.Print_Titles" localSheetId="3">分部分项工程量清单!$1:$3</definedName>
    <definedName name="_xlnm.Print_Titles" localSheetId="0">清单说明!$1:$2</definedName>
    <definedName name="_xlnm.Print_Titles" localSheetId="2">一般项目清单!$1:$3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<sst xmlns="http://schemas.openxmlformats.org/spreadsheetml/2006/main" count="81" uniqueCount="69">
  <si>
    <t>工程量清单总说明</t>
  </si>
  <si>
    <t>项目名称：芜申线下坝船闸、杨家湾船闸引航道疏浚工程（施工WSX-YHDSJ-SG包）</t>
  </si>
  <si>
    <r>
      <rPr>
        <sz val="10"/>
        <rFont val="Times New Roman"/>
        <charset val="134"/>
      </rPr>
      <t xml:space="preserve">    1.</t>
    </r>
    <r>
      <rPr>
        <sz val="10"/>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</si>
  <si>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0"/>
        <rFont val="Times New Roman"/>
        <charset val="134"/>
      </rPr>
      <t xml:space="preserve">    2.</t>
    </r>
    <r>
      <rPr>
        <sz val="10"/>
        <rFont val="宋体"/>
        <charset val="134"/>
      </rPr>
      <t>本工程量清单应与招标文件中的投标人须知、通用合同条款、专用合同条款、工程量清单计量规则、技术规范及图纸等一起阅读和理解。</t>
    </r>
  </si>
  <si>
    <r>
      <rPr>
        <sz val="10"/>
        <rFont val="Times New Roman"/>
        <charset val="134"/>
      </rPr>
      <t xml:space="preserve">    3.</t>
    </r>
    <r>
      <rPr>
        <sz val="10"/>
        <rFont val="宋体"/>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以合格工程量计量，按本工程量清单的单价和总额价计算支付金额；或根据具体情况，按合同条款规定，按监理人确定的单价或总额价计算支付额。</t>
    </r>
  </si>
  <si>
    <r>
      <rPr>
        <sz val="10"/>
        <rFont val="Times New Roman"/>
        <charset val="134"/>
      </rPr>
      <t xml:space="preserve">    4.</t>
    </r>
    <r>
      <rPr>
        <sz val="10"/>
        <rFont val="宋体"/>
        <charset val="134"/>
      </rPr>
      <t>工程量清单中本合同工程的每一个细目，都需填入单价；对于没有填入单价或总额价的细目，其费用应视为已包含在工程量清单的其它单价或总额价中，承包人必须按工程师指令完成工程量清单中未填入单价或总额价的工程细目，但不能得到结算与支付。</t>
    </r>
  </si>
  <si>
    <r>
      <rPr>
        <sz val="10"/>
        <rFont val="Times New Roman"/>
        <charset val="134"/>
      </rPr>
      <t xml:space="preserve">    5.</t>
    </r>
    <r>
      <rPr>
        <sz val="10"/>
        <rFont val="宋体"/>
        <charset val="134"/>
      </rPr>
      <t>符合合同条款的规定的全部费用应认为已被计入有标价的工程量所列各细目之中，未列细目不予计量的工作，其费用应视为已分摊在本合同工程的有关细目的单价或总额价之中。</t>
    </r>
  </si>
  <si>
    <r>
      <rPr>
        <sz val="10"/>
        <rFont val="Times New Roman"/>
        <charset val="134"/>
      </rPr>
      <t xml:space="preserve">    6.</t>
    </r>
    <r>
      <rPr>
        <sz val="10"/>
        <rFont val="宋体"/>
        <charset val="134"/>
      </rPr>
      <t>工程量清单中所列工程量的变动，不会降低或影响合同条款的效力，也不免除承包人按规定的标准进行施工和修复缺陷的责任。</t>
    </r>
  </si>
  <si>
    <r>
      <rPr>
        <sz val="10"/>
        <rFont val="Times New Roman"/>
        <charset val="134"/>
      </rPr>
      <t xml:space="preserve">    7.</t>
    </r>
    <r>
      <rPr>
        <sz val="10"/>
        <rFont val="宋体"/>
        <charset val="134"/>
      </rPr>
      <t>承包人对于本合同工程的各类装备的提供、运输、维护、装卸、拼装等支付的费用已包含在工程量清单的单价和总额价之中。</t>
    </r>
  </si>
  <si>
    <r>
      <rPr>
        <sz val="10"/>
        <rFont val="Times New Roman"/>
        <charset val="134"/>
      </rPr>
      <t xml:space="preserve">   8.</t>
    </r>
    <r>
      <rPr>
        <sz val="10"/>
        <rFont val="宋体"/>
        <charset val="134"/>
      </rPr>
      <t>工程量清单中各项金额均以人民币（元）结算。</t>
    </r>
  </si>
  <si>
    <r>
      <rPr>
        <sz val="10"/>
        <rFont val="Times New Roman"/>
        <charset val="134"/>
      </rPr>
      <t xml:space="preserve">   9.</t>
    </r>
    <r>
      <rPr>
        <sz val="10"/>
        <rFont val="宋体"/>
        <charset val="134"/>
      </rPr>
      <t>暂列金额（不含计日工总额）的数量及拟用子目的说明：暂列金额为工程量清单小计金额的</t>
    </r>
    <r>
      <rPr>
        <sz val="10"/>
        <rFont val="Times New Roman"/>
        <charset val="134"/>
      </rPr>
      <t xml:space="preserve"> 3%</t>
    </r>
    <r>
      <rPr>
        <sz val="10"/>
        <rFont val="宋体"/>
        <charset val="134"/>
      </rPr>
      <t>。</t>
    </r>
  </si>
  <si>
    <r>
      <rPr>
        <sz val="10"/>
        <rFont val="Times New Roman"/>
        <charset val="134"/>
      </rPr>
      <t xml:space="preserve"> 10.</t>
    </r>
    <r>
      <rPr>
        <sz val="10"/>
        <rFont val="宋体"/>
        <charset val="134"/>
      </rPr>
      <t>安全生产费用按最高投标限价的</t>
    </r>
    <r>
      <rPr>
        <sz val="10"/>
        <rFont val="Times New Roman"/>
        <charset val="134"/>
      </rPr>
      <t>1.5</t>
    </r>
    <r>
      <rPr>
        <sz val="10"/>
        <rFont val="宋体"/>
        <charset val="134"/>
      </rPr>
      <t>％计取，工伤保险按最高投标限价的</t>
    </r>
    <r>
      <rPr>
        <sz val="10"/>
        <rFont val="Times New Roman"/>
        <charset val="134"/>
      </rPr>
      <t>3.0‰</t>
    </r>
    <r>
      <rPr>
        <sz val="10"/>
        <rFont val="宋体"/>
        <charset val="134"/>
      </rPr>
      <t>计取。一般项目清单中：文明施工费、环境保护费、竣工文件等由承包人按总额报价包干，超出部分含在综合单价中，不另行计量。</t>
    </r>
  </si>
  <si>
    <r>
      <rPr>
        <sz val="10"/>
        <rFont val="Times New Roman"/>
        <charset val="134"/>
      </rPr>
      <t>11.</t>
    </r>
    <r>
      <rPr>
        <sz val="10"/>
        <rFont val="宋体"/>
        <charset val="134"/>
      </rPr>
      <t>建筑工程一切险、第三者责任险不单列，其所涉及费用应包括在其他相关工程细目的单价或总额价中。</t>
    </r>
  </si>
  <si>
    <r>
      <rPr>
        <sz val="10"/>
        <rFont val="Times New Roman"/>
        <charset val="134"/>
      </rPr>
      <t>12.</t>
    </r>
    <r>
      <rPr>
        <sz val="10"/>
        <rFont val="宋体"/>
        <charset val="134"/>
      </rPr>
      <t>投标报价包含招标相关的服务费用(含招标代理服务费及清单限价编制费)。</t>
    </r>
  </si>
  <si>
    <r>
      <rPr>
        <sz val="10"/>
        <rFont val="Times New Roman"/>
        <charset val="134"/>
      </rPr>
      <t>13.</t>
    </r>
    <r>
      <rPr>
        <sz val="10"/>
        <rFont val="宋体"/>
        <charset val="134"/>
      </rPr>
      <t>疏浚土方开挖要求详见招标图纸，疏浚土方弃运费、弃置场地费、弃土消纳费、过闸费、回淤产生的工程费等由投标人根据现场情况自行考虑，包含在相关项目的报价中，不单独计量和支付。</t>
    </r>
  </si>
  <si>
    <r>
      <rPr>
        <sz val="10"/>
        <rFont val="Times New Roman"/>
        <charset val="134"/>
      </rPr>
      <t>14.</t>
    </r>
    <r>
      <rPr>
        <sz val="10"/>
        <rFont val="宋体"/>
        <charset val="134"/>
      </rPr>
      <t>除一般项目所列项外，其余履行一般项目各项要求的工作均不单独计量和支付，其所涉及费用应包括在其他相关工程细目的单价或总额价中。</t>
    </r>
  </si>
  <si>
    <t>工程量清单汇总表</t>
  </si>
  <si>
    <t>工程名称：芜申线下坝船闸、杨家湾船闸引航道疏浚工程（施工WSX-YHDSJ-SG包）币单位：人民币元</t>
  </si>
  <si>
    <t>序号</t>
  </si>
  <si>
    <t>编码章次</t>
  </si>
  <si>
    <t>项目名称</t>
  </si>
  <si>
    <t>金额（元）</t>
  </si>
  <si>
    <t>1</t>
  </si>
  <si>
    <t>100100</t>
  </si>
  <si>
    <t>一般项目</t>
  </si>
  <si>
    <t>2</t>
  </si>
  <si>
    <t>分部分项工程项目</t>
  </si>
  <si>
    <t>2.1</t>
  </si>
  <si>
    <t>100200</t>
  </si>
  <si>
    <t>疏浚工程</t>
  </si>
  <si>
    <t>清单合计（=1+2）</t>
  </si>
  <si>
    <t>暂列金额（=8*3%）</t>
  </si>
  <si>
    <t>投标报价（3+4）=5</t>
  </si>
  <si>
    <t>一般项目清单</t>
  </si>
  <si>
    <t>清单编码</t>
  </si>
  <si>
    <t>子目名称</t>
  </si>
  <si>
    <t>项目特征</t>
  </si>
  <si>
    <t>计量单位</t>
  </si>
  <si>
    <t>工程量</t>
  </si>
  <si>
    <t>单价</t>
  </si>
  <si>
    <t>合价</t>
  </si>
  <si>
    <t>100100103001</t>
  </si>
  <si>
    <t>工伤保险</t>
  </si>
  <si>
    <r>
      <rPr>
        <sz val="9.5"/>
        <rFont val="宋体"/>
        <charset val="134"/>
      </rPr>
      <t>1.保险费按最高投标限价的3.0‰计取                         
2.明标不得下浮，</t>
    </r>
    <r>
      <rPr>
        <b/>
        <sz val="9.5"/>
        <rFont val="宋体"/>
        <charset val="134"/>
      </rPr>
      <t>按实结算且不高于所列金额</t>
    </r>
  </si>
  <si>
    <t>项</t>
  </si>
  <si>
    <t>100100104001</t>
  </si>
  <si>
    <t>安全生产费</t>
  </si>
  <si>
    <r>
      <rPr>
        <sz val="9.5"/>
        <rFont val="宋体"/>
        <charset val="134"/>
      </rPr>
      <t>1.安全生产费用按最高投标限价的1.5％计取                     
2.按《江苏省公路水运工程安全生产费用管理办法》执行
3.明标不得下浮，</t>
    </r>
    <r>
      <rPr>
        <b/>
        <sz val="9.5"/>
        <rFont val="宋体"/>
        <charset val="134"/>
      </rPr>
      <t>按实结算且不高于所列金额</t>
    </r>
  </si>
  <si>
    <t>100100104002</t>
  </si>
  <si>
    <t>文明施工费</t>
  </si>
  <si>
    <t>1.施工现场文明施工所需要的各项费用，含施工标准化费用</t>
  </si>
  <si>
    <t>100100105001</t>
  </si>
  <si>
    <t>环境保护费(含扬尘污染防治费用)</t>
  </si>
  <si>
    <t>1.与环境保护相关的费用(含扬尘污染防治费用)如污染物、废弃物的处理、对当地造成污染后的赔偿等一系列相关费用，包括道路及环境恢复</t>
  </si>
  <si>
    <t>100100115001</t>
  </si>
  <si>
    <t>竣工文件</t>
  </si>
  <si>
    <t>1.按交通部《内河航运建设项目(工程)竣工验收办法》的规定编制交工验收所需的竣工文件</t>
  </si>
  <si>
    <t>一般项目清单小计   人民币：</t>
  </si>
  <si>
    <t>元</t>
  </si>
  <si>
    <t>分部分项工程项目清单</t>
  </si>
  <si>
    <t>子目特征</t>
  </si>
  <si>
    <t>一、芜申线杨家湾船闸引航道疏浚工程</t>
  </si>
  <si>
    <t>疏浚土方（杨家湾船闸）</t>
  </si>
  <si>
    <t>1.部位:上游引航道             2.开挖要求详见招标图纸                 3.运距、临时堆放区、弃土区自行考虑</t>
  </si>
  <si>
    <t>m³</t>
  </si>
  <si>
    <t>二、芜申线下坝船闸引航道疏浚工程</t>
  </si>
  <si>
    <t>疏浚土方（下坝船闸）</t>
  </si>
  <si>
    <t>1.部位:上、下游引航道             2.开挖要求详见招标图纸                 3.运距、临时堆放区、弃土区自行考虑</t>
  </si>
  <si>
    <t>分项工程量清单小计   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</si>
</sst>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
    <numFmt numFmtId="179" formatCode="[DBNum2][$-804]General"/>
  </numFmts>
  <fonts count="41">
    <font>
      <sz val="10"/>
      <color rgb="FF000000"/>
      <name val="Times New Roman"/>
      <charset val="204"/>
    </font>
    <font>
      <sz val="10"/>
      <color rgb="FF000000"/>
      <name val="宋体"/>
      <charset val="134"/>
    </font>
    <font>
      <sz val="16"/>
      <color rgb="FF000000"/>
      <name val="宋体"/>
      <charset val="134"/>
    </font>
    <font>
      <sz val="11"/>
      <color rgb="FF000000"/>
      <name val="宋体"/>
      <charset val="134"/>
    </font>
    <font>
      <sz val="10"/>
      <name val="宋体"/>
      <charset val="134"/>
    </font>
    <font>
      <sz val="9.5"/>
      <color rgb="FF000000"/>
      <name val="宋体"/>
      <charset val="134"/>
    </font>
    <font>
      <sz val="9.5"/>
      <name val="宋体"/>
      <charset val="134"/>
    </font>
    <font>
      <sz val="16"/>
      <name val="宋体"/>
      <charset val="134"/>
    </font>
    <font>
      <sz val="11"/>
      <name val="宋体"/>
      <charset val="134"/>
    </font>
    <font>
      <sz val="11"/>
      <name val="Times New Roman"/>
      <charset val="134"/>
    </font>
    <font>
      <sz val="12"/>
      <color indexed="8"/>
      <name val="宋体"/>
      <charset val="134"/>
    </font>
    <font>
      <b/>
      <sz val="18"/>
      <color indexed="8"/>
      <name val="宋体"/>
      <charset val="134"/>
    </font>
    <font>
      <sz val="11"/>
      <color indexed="8"/>
      <name val="宋体"/>
      <charset val="134"/>
    </font>
    <font>
      <sz val="10"/>
      <color indexed="8"/>
      <name val="宋体"/>
      <charset val="134"/>
    </font>
    <font>
      <sz val="10"/>
      <color rgb="FFFF0000"/>
      <name val="宋体"/>
      <charset val="134"/>
    </font>
    <font>
      <sz val="10"/>
      <name val="Arial"/>
      <charset val="134"/>
    </font>
    <font>
      <b/>
      <sz val="18"/>
      <name val="宋体"/>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b/>
      <sz val="9.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3" borderId="23" applyNumberFormat="0" applyAlignment="0" applyProtection="0">
      <alignment vertical="center"/>
    </xf>
    <xf numFmtId="0" fontId="28" fillId="4" borderId="24" applyNumberFormat="0" applyAlignment="0" applyProtection="0">
      <alignment vertical="center"/>
    </xf>
    <xf numFmtId="0" fontId="29" fillId="4" borderId="23" applyNumberFormat="0" applyAlignment="0" applyProtection="0">
      <alignment vertical="center"/>
    </xf>
    <xf numFmtId="0" fontId="30" fillId="5"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xf numFmtId="0" fontId="38" fillId="0" borderId="0">
      <alignment vertical="center"/>
    </xf>
    <xf numFmtId="0" fontId="4" fillId="0" borderId="0"/>
    <xf numFmtId="0" fontId="4" fillId="0" borderId="0"/>
    <xf numFmtId="0" fontId="4" fillId="0" borderId="0"/>
    <xf numFmtId="0" fontId="38" fillId="0" borderId="0"/>
    <xf numFmtId="0" fontId="38" fillId="0" borderId="0"/>
    <xf numFmtId="0" fontId="38" fillId="0" borderId="0"/>
    <xf numFmtId="0" fontId="38" fillId="0" borderId="0"/>
    <xf numFmtId="0" fontId="15" fillId="0" borderId="0"/>
    <xf numFmtId="0" fontId="39" fillId="0" borderId="0" applyNumberFormat="0" applyBorder="0"/>
    <xf numFmtId="0" fontId="10" fillId="0" borderId="0">
      <alignment vertical="center"/>
    </xf>
    <xf numFmtId="0" fontId="4" fillId="0" borderId="0"/>
    <xf numFmtId="0" fontId="38" fillId="0" borderId="0"/>
    <xf numFmtId="0" fontId="38" fillId="0" borderId="0"/>
  </cellStyleXfs>
  <cellXfs count="89">
    <xf numFmtId="0" fontId="0" fillId="0" borderId="0" xfId="0" applyAlignment="1">
      <alignment horizontal="left" vertical="top"/>
    </xf>
    <xf numFmtId="17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177" fontId="1"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177" fontId="2" fillId="0" borderId="0" xfId="0" applyNumberFormat="1" applyFont="1" applyAlignment="1" applyProtection="1">
      <alignment horizontal="center" vertical="center" wrapText="1"/>
    </xf>
    <xf numFmtId="0" fontId="3" fillId="0" borderId="0" xfId="0" applyFont="1" applyAlignment="1" applyProtection="1">
      <alignment horizontal="left" vertical="center" wrapText="1"/>
    </xf>
    <xf numFmtId="177" fontId="3" fillId="0" borderId="0" xfId="0" applyNumberFormat="1" applyFont="1" applyAlignment="1" applyProtection="1">
      <alignment horizontal="left" vertical="center" wrapText="1"/>
    </xf>
    <xf numFmtId="176" fontId="4" fillId="0" borderId="1"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176" fontId="5" fillId="0" borderId="4" xfId="0" applyNumberFormat="1" applyFont="1" applyBorder="1" applyAlignment="1" applyProtection="1">
      <alignment horizontal="center" vertical="center" wrapText="1"/>
    </xf>
    <xf numFmtId="176" fontId="5" fillId="0" borderId="5" xfId="0" applyNumberFormat="1" applyFont="1" applyBorder="1" applyAlignment="1" applyProtection="1">
      <alignment horizontal="center" vertical="center" wrapText="1"/>
    </xf>
    <xf numFmtId="0" fontId="5" fillId="0" borderId="6" xfId="0" applyFont="1" applyBorder="1" applyAlignment="1" applyProtection="1">
      <alignment horizontal="left" vertical="center" wrapText="1"/>
    </xf>
    <xf numFmtId="0" fontId="5" fillId="0" borderId="6" xfId="0" applyFont="1" applyBorder="1" applyAlignment="1" applyProtection="1">
      <alignment horizontal="center" vertical="center" wrapText="1"/>
    </xf>
    <xf numFmtId="177" fontId="5" fillId="0" borderId="6" xfId="0" applyNumberFormat="1" applyFont="1" applyBorder="1" applyAlignment="1" applyProtection="1">
      <alignment horizontal="center" vertical="center" wrapText="1"/>
    </xf>
    <xf numFmtId="177" fontId="5" fillId="0" borderId="7" xfId="0" applyNumberFormat="1" applyFont="1" applyBorder="1" applyAlignment="1" applyProtection="1">
      <alignment horizontal="center" vertical="center" wrapText="1"/>
    </xf>
    <xf numFmtId="178" fontId="5" fillId="0" borderId="8" xfId="0" applyNumberFormat="1" applyFont="1" applyBorder="1" applyAlignment="1" applyProtection="1">
      <alignment horizontal="center" vertical="center" wrapText="1" shrinkToFit="1"/>
    </xf>
    <xf numFmtId="0" fontId="6" fillId="0" borderId="6" xfId="0" applyFont="1" applyBorder="1" applyAlignment="1" applyProtection="1">
      <alignment horizontal="center" vertical="center" wrapText="1"/>
    </xf>
    <xf numFmtId="0" fontId="6" fillId="0" borderId="6" xfId="0" applyFont="1" applyBorder="1" applyAlignment="1" applyProtection="1">
      <alignment horizontal="left" vertical="center" wrapText="1"/>
    </xf>
    <xf numFmtId="177" fontId="5" fillId="0" borderId="6" xfId="0" applyNumberFormat="1" applyFont="1" applyBorder="1" applyAlignment="1" applyProtection="1">
      <alignment horizontal="center" vertical="center" wrapText="1" shrinkToFit="1"/>
    </xf>
    <xf numFmtId="0" fontId="5" fillId="0" borderId="9" xfId="0" applyFont="1" applyBorder="1" applyAlignment="1" applyProtection="1">
      <alignment horizontal="center" vertical="center" wrapText="1"/>
      <protection locked="0"/>
    </xf>
    <xf numFmtId="2" fontId="5" fillId="0" borderId="7" xfId="0" applyNumberFormat="1" applyFont="1" applyBorder="1" applyAlignment="1" applyProtection="1">
      <alignment horizontal="center" vertical="center" wrapText="1" shrinkToFit="1"/>
    </xf>
    <xf numFmtId="176" fontId="6" fillId="0" borderId="4" xfId="0" applyNumberFormat="1" applyFont="1" applyBorder="1" applyAlignment="1" applyProtection="1">
      <alignment horizontal="center" vertical="center" wrapText="1"/>
    </xf>
    <xf numFmtId="176" fontId="6" fillId="0" borderId="5" xfId="0" applyNumberFormat="1" applyFont="1" applyBorder="1" applyAlignment="1" applyProtection="1">
      <alignment horizontal="center" vertical="center" wrapText="1"/>
    </xf>
    <xf numFmtId="176" fontId="5" fillId="0" borderId="8" xfId="0" applyNumberFormat="1" applyFont="1" applyBorder="1" applyAlignment="1" applyProtection="1">
      <alignment horizontal="center" vertical="center" wrapText="1" shrinkToFit="1"/>
    </xf>
    <xf numFmtId="176" fontId="6" fillId="0" borderId="6" xfId="0" applyNumberFormat="1" applyFont="1" applyBorder="1" applyAlignment="1" applyProtection="1">
      <alignment horizontal="center" vertical="center" wrapText="1"/>
    </xf>
    <xf numFmtId="176" fontId="5" fillId="0" borderId="10" xfId="0" applyNumberFormat="1" applyFont="1" applyBorder="1" applyAlignment="1" applyProtection="1">
      <alignment horizontal="center" vertical="center" wrapText="1"/>
    </xf>
    <xf numFmtId="176" fontId="5" fillId="0" borderId="11" xfId="0" applyNumberFormat="1" applyFont="1" applyBorder="1" applyAlignment="1" applyProtection="1">
      <alignment horizontal="center" vertical="center" wrapText="1"/>
    </xf>
    <xf numFmtId="176" fontId="5" fillId="0" borderId="11" xfId="0" applyNumberFormat="1" applyFont="1" applyBorder="1" applyAlignment="1" applyProtection="1">
      <alignment horizontal="left" vertical="center" wrapText="1"/>
    </xf>
    <xf numFmtId="177" fontId="5" fillId="0" borderId="11" xfId="0" applyNumberFormat="1"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176" fontId="4" fillId="0" borderId="0" xfId="0" applyNumberFormat="1" applyFont="1" applyAlignment="1" applyProtection="1">
      <alignment horizontal="center" vertical="center" wrapText="1"/>
    </xf>
    <xf numFmtId="0" fontId="4" fillId="0" borderId="0" xfId="0" applyFont="1" applyAlignment="1" applyProtection="1">
      <alignment horizontal="center" vertical="center" wrapText="1"/>
    </xf>
    <xf numFmtId="0" fontId="7" fillId="0" borderId="0" xfId="0" applyFont="1" applyAlignment="1" applyProtection="1">
      <alignment horizontal="center" vertical="center" wrapText="1"/>
    </xf>
    <xf numFmtId="176" fontId="8" fillId="0" borderId="0" xfId="0" applyNumberFormat="1" applyFont="1" applyAlignment="1" applyProtection="1">
      <alignment horizontal="left" vertical="center" wrapText="1"/>
    </xf>
    <xf numFmtId="176" fontId="8" fillId="0" borderId="1" xfId="0" applyNumberFormat="1"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49" fontId="6" fillId="0" borderId="8" xfId="0" applyNumberFormat="1" applyFont="1" applyBorder="1" applyAlignment="1" applyProtection="1">
      <alignment horizontal="center" vertical="center"/>
    </xf>
    <xf numFmtId="177" fontId="6" fillId="0" borderId="6" xfId="0" applyNumberFormat="1" applyFont="1" applyBorder="1" applyAlignment="1" applyProtection="1">
      <alignment horizontal="center" vertical="center" wrapText="1"/>
    </xf>
    <xf numFmtId="177" fontId="6" fillId="0" borderId="7" xfId="0" applyNumberFormat="1" applyFont="1" applyBorder="1" applyAlignment="1" applyProtection="1">
      <alignment horizontal="center" vertical="center"/>
    </xf>
    <xf numFmtId="177" fontId="6" fillId="0" borderId="6"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0" fontId="6" fillId="0" borderId="14" xfId="0" applyFont="1" applyBorder="1" applyAlignment="1" applyProtection="1">
      <alignment horizontal="left" vertical="center" wrapText="1"/>
    </xf>
    <xf numFmtId="176" fontId="6" fillId="0" borderId="15" xfId="0" applyNumberFormat="1" applyFont="1" applyBorder="1" applyAlignment="1" applyProtection="1">
      <alignment horizontal="center" vertical="center" wrapText="1"/>
    </xf>
    <xf numFmtId="176" fontId="6" fillId="0" borderId="16" xfId="0" applyNumberFormat="1" applyFont="1" applyBorder="1" applyAlignment="1" applyProtection="1">
      <alignment horizontal="center" vertical="center" wrapText="1"/>
    </xf>
    <xf numFmtId="176" fontId="6" fillId="0" borderId="17" xfId="0" applyNumberFormat="1" applyFont="1" applyBorder="1" applyAlignment="1" applyProtection="1">
      <alignment horizontal="center" vertical="center" wrapText="1"/>
    </xf>
    <xf numFmtId="177" fontId="6" fillId="0" borderId="11" xfId="0" applyNumberFormat="1"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9" fillId="0" borderId="0" xfId="0" applyFont="1" applyAlignment="1">
      <alignment vertical="center"/>
    </xf>
    <xf numFmtId="0" fontId="10" fillId="0" borderId="0" xfId="69">
      <alignment vertical="center"/>
    </xf>
    <xf numFmtId="0" fontId="10" fillId="0" borderId="0" xfId="69" applyAlignment="1">
      <alignment horizontal="center" vertical="center"/>
    </xf>
    <xf numFmtId="49" fontId="11" fillId="0" borderId="0" xfId="69" applyNumberFormat="1" applyFont="1" applyAlignment="1">
      <alignment horizontal="center" vertical="center" wrapText="1"/>
    </xf>
    <xf numFmtId="0" fontId="12" fillId="0" borderId="0" xfId="69" applyFont="1" applyAlignment="1">
      <alignment horizontal="left" vertical="center" wrapText="1"/>
    </xf>
    <xf numFmtId="0" fontId="12" fillId="0" borderId="0" xfId="69" applyFont="1" applyAlignment="1">
      <alignment horizontal="center" vertical="center" wrapText="1"/>
    </xf>
    <xf numFmtId="49" fontId="12" fillId="0" borderId="1" xfId="69" applyNumberFormat="1" applyFont="1" applyBorder="1" applyAlignment="1">
      <alignment horizontal="center" vertical="center" wrapText="1"/>
    </xf>
    <xf numFmtId="49" fontId="12" fillId="0" borderId="2" xfId="69" applyNumberFormat="1" applyFont="1" applyBorder="1" applyAlignment="1">
      <alignment horizontal="center" vertical="center" wrapText="1"/>
    </xf>
    <xf numFmtId="0" fontId="12" fillId="0" borderId="3" xfId="69" applyFont="1" applyBorder="1" applyAlignment="1">
      <alignment horizontal="center" vertical="center" wrapText="1"/>
    </xf>
    <xf numFmtId="49" fontId="12" fillId="0" borderId="8" xfId="69" applyNumberFormat="1" applyFont="1" applyBorder="1" applyAlignment="1">
      <alignment horizontal="center" vertical="center" wrapText="1"/>
    </xf>
    <xf numFmtId="49" fontId="12" fillId="0" borderId="6" xfId="69" applyNumberFormat="1" applyFont="1" applyBorder="1" applyAlignment="1">
      <alignment horizontal="center" vertical="center" wrapText="1"/>
    </xf>
    <xf numFmtId="49" fontId="12" fillId="0" borderId="6" xfId="69" applyNumberFormat="1" applyFont="1" applyBorder="1" applyAlignment="1">
      <alignment horizontal="left" vertical="center" wrapText="1"/>
    </xf>
    <xf numFmtId="177" fontId="12" fillId="0" borderId="7" xfId="69" applyNumberFormat="1"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177" fontId="8" fillId="0" borderId="7" xfId="0" applyNumberFormat="1" applyFont="1" applyBorder="1" applyAlignment="1">
      <alignment horizontal="center" vertical="center"/>
    </xf>
    <xf numFmtId="0" fontId="9"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177" fontId="8" fillId="0" borderId="12" xfId="0" applyNumberFormat="1" applyFont="1" applyBorder="1" applyAlignment="1">
      <alignment horizontal="center" vertical="center"/>
    </xf>
    <xf numFmtId="0" fontId="13" fillId="0" borderId="0" xfId="69" applyFont="1" applyAlignment="1">
      <alignment horizontal="right" vertical="center"/>
    </xf>
    <xf numFmtId="0" fontId="13" fillId="0" borderId="0" xfId="69" applyFont="1" applyAlignment="1">
      <alignment horizontal="center" vertical="center"/>
    </xf>
    <xf numFmtId="9" fontId="14" fillId="0" borderId="0" xfId="69" applyNumberFormat="1" applyFont="1" applyAlignment="1">
      <alignment horizontal="center" vertical="center"/>
    </xf>
    <xf numFmtId="0" fontId="14" fillId="0" borderId="0" xfId="69" applyFont="1" applyAlignment="1">
      <alignment horizontal="center" vertical="center"/>
    </xf>
    <xf numFmtId="9" fontId="13" fillId="0" borderId="0" xfId="69" applyNumberFormat="1" applyFont="1" applyAlignment="1">
      <alignment horizontal="center" vertical="center"/>
    </xf>
    <xf numFmtId="179" fontId="10" fillId="0" borderId="0" xfId="69" applyNumberFormat="1" applyAlignment="1">
      <alignment horizontal="center" vertical="center"/>
    </xf>
    <xf numFmtId="0" fontId="15" fillId="0" borderId="0" xfId="0" applyFont="1"/>
    <xf numFmtId="0" fontId="16" fillId="0" borderId="0" xfId="59" applyFont="1" applyAlignment="1">
      <alignment horizontal="center" vertical="center" wrapText="1"/>
    </xf>
    <xf numFmtId="49" fontId="4" fillId="0" borderId="0" xfId="70" applyNumberFormat="1" applyFont="1" applyAlignment="1">
      <alignment horizontal="left" vertical="center" wrapText="1"/>
    </xf>
    <xf numFmtId="0" fontId="17" fillId="0" borderId="14" xfId="59" applyFont="1" applyBorder="1" applyAlignment="1">
      <alignment horizontal="left" vertical="center" wrapText="1"/>
    </xf>
    <xf numFmtId="0" fontId="17" fillId="0" borderId="18" xfId="59" applyFont="1" applyBorder="1" applyAlignment="1">
      <alignment horizontal="left" vertical="center" wrapText="1"/>
    </xf>
    <xf numFmtId="0" fontId="17" fillId="0" borderId="19" xfId="59" applyFont="1" applyBorder="1" applyAlignment="1">
      <alignment horizontal="left" vertical="center" wrapText="1"/>
    </xf>
    <xf numFmtId="0" fontId="4" fillId="0" borderId="0" xfId="59" applyFont="1" applyAlignment="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xfId="49"/>
    <cellStyle name="常规 11" xfId="50"/>
    <cellStyle name="常规 2 2 2" xfId="51"/>
    <cellStyle name="常规 2 2 2 2" xfId="52"/>
    <cellStyle name="常规 2 2 2 2 2" xfId="53"/>
    <cellStyle name="常规 2 2 2 2 2 2 2" xfId="54"/>
    <cellStyle name="常规 2 2 3" xfId="55"/>
    <cellStyle name="常规 2 2 3 2" xfId="56"/>
    <cellStyle name="常规 2 2 4" xfId="57"/>
    <cellStyle name="常规 20" xfId="58"/>
    <cellStyle name="常规 3" xfId="59"/>
    <cellStyle name="常规 3 3 2" xfId="60"/>
    <cellStyle name="常规 3 3 2 2" xfId="61"/>
    <cellStyle name="常规 3 3 3" xfId="62"/>
    <cellStyle name="常规 3 4 2" xfId="63"/>
    <cellStyle name="常规 3 4 2 2" xfId="64"/>
    <cellStyle name="常规 3 4 3" xfId="65"/>
    <cellStyle name="常规 6" xfId="66"/>
    <cellStyle name="常规 7" xfId="67"/>
    <cellStyle name="常规_22日申张线船闸土建清单4.14邮件改" xfId="68"/>
    <cellStyle name="常规_船闸清单及编码-20160808" xfId="69"/>
    <cellStyle name="常规_苏州市轨道交通1号线II-TS-13标星海街站" xfId="70"/>
    <cellStyle name="常规_邵伯三线限价（孙调整）" xfId="71"/>
    <cellStyle name="常规_第二段清单" xfId="7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20;&#29992;&#35745;&#31639;&#34920;&#26684;\&#26631;&#24213;&#32534;&#21046;&#32454;&#21017;&#65288;2008&#65289;&#21021;&#31295;\&#39044;&#31639;&#36335;&#22522;&#35745;&#31639;&#36741;&#21161;&#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路基路面工程量指标"/>
      <sheetName val="辅助计算表"/>
      <sheetName val="砂浆混凝土定额代号表"/>
      <sheetName val="辅助定额查询表"/>
      <sheetName val="定额数据库"/>
      <sheetName val="汇总表 "/>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7"/>
  <sheetViews>
    <sheetView workbookViewId="0">
      <pane ySplit="2" topLeftCell="A5" activePane="bottomLeft" state="frozen"/>
      <selection/>
      <selection pane="bottomLeft" activeCell="A8" sqref="A8"/>
    </sheetView>
  </sheetViews>
  <sheetFormatPr defaultColWidth="8.83333333333333" defaultRowHeight="13.2"/>
  <cols>
    <col min="1" max="1" width="98.1574074074074" style="82" customWidth="1"/>
    <col min="2" max="16384" width="8.83333333333333" style="82"/>
  </cols>
  <sheetData>
    <row r="1" ht="22.2" spans="1:1">
      <c r="A1" s="83" t="s">
        <v>0</v>
      </c>
    </row>
    <row r="2" ht="20.1" customHeight="1" spans="1:1">
      <c r="A2" s="84" t="s">
        <v>1</v>
      </c>
    </row>
    <row r="3" ht="51" customHeight="1" spans="1:1">
      <c r="A3" s="85" t="s">
        <v>2</v>
      </c>
    </row>
    <row r="4" ht="37" customHeight="1" spans="1:1">
      <c r="A4" s="86" t="s">
        <v>3</v>
      </c>
    </row>
    <row r="5" ht="67" customHeight="1" spans="1:1">
      <c r="A5" s="86" t="s">
        <v>4</v>
      </c>
    </row>
    <row r="6" ht="53" customHeight="1" spans="1:1">
      <c r="A6" s="86" t="s">
        <v>5</v>
      </c>
    </row>
    <row r="7" ht="44" customHeight="1" spans="1:1">
      <c r="A7" s="86" t="s">
        <v>6</v>
      </c>
    </row>
    <row r="8" ht="43" customHeight="1" spans="1:1">
      <c r="A8" s="86" t="s">
        <v>7</v>
      </c>
    </row>
    <row r="9" ht="42" customHeight="1" spans="1:1">
      <c r="A9" s="86" t="s">
        <v>8</v>
      </c>
    </row>
    <row r="10" ht="30" customHeight="1" spans="1:1">
      <c r="A10" s="86" t="s">
        <v>9</v>
      </c>
    </row>
    <row r="11" ht="24" customHeight="1" spans="1:1">
      <c r="A11" s="86" t="s">
        <v>10</v>
      </c>
    </row>
    <row r="12" ht="49" customHeight="1" spans="1:1">
      <c r="A12" s="86" t="s">
        <v>11</v>
      </c>
    </row>
    <row r="13" ht="29" customHeight="1" spans="1:1">
      <c r="A13" s="86" t="s">
        <v>12</v>
      </c>
    </row>
    <row r="14" ht="29" customHeight="1" spans="1:1">
      <c r="A14" s="86" t="s">
        <v>13</v>
      </c>
    </row>
    <row r="15" ht="40" customHeight="1" spans="1:1">
      <c r="A15" s="86" t="s">
        <v>14</v>
      </c>
    </row>
    <row r="16" ht="39" customHeight="1" spans="1:1">
      <c r="A16" s="87" t="s">
        <v>15</v>
      </c>
    </row>
    <row r="17" ht="34.9" customHeight="1" spans="1:1">
      <c r="A17" s="88"/>
    </row>
  </sheetData>
  <sheetProtection algorithmName="SHA-512" hashValue="IJU/4//fO2Kzbl5jVViRLo9E8K2KT0yzzOu/21vQcBwDQCDRMRfT4t0hWQC0qHW1tVBWwV7o6FDUhgm5iXMJfA==" saltValue="y47H8iABtx5q6eIg6dExxw==" spinCount="100000" sheet="1" objects="1"/>
  <pageMargins left="0.66875" right="0.472222222222222" top="0.904861111111111" bottom="0.275" header="0.314583333333333" footer="0.31458333333333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15"/>
  <sheetViews>
    <sheetView showZeros="0" workbookViewId="0">
      <pane xSplit="1" ySplit="3" topLeftCell="B4" activePane="bottomRight" state="frozen"/>
      <selection/>
      <selection pane="topRight"/>
      <selection pane="bottomLeft"/>
      <selection pane="bottomRight" activeCell="A2" sqref="A2:D2"/>
    </sheetView>
  </sheetViews>
  <sheetFormatPr defaultColWidth="10" defaultRowHeight="14.25" customHeight="1"/>
  <cols>
    <col min="1" max="1" width="16.6666666666667" style="57" customWidth="1"/>
    <col min="2" max="2" width="22.5" style="57" customWidth="1"/>
    <col min="3" max="3" width="37.6666666666667" style="57" customWidth="1"/>
    <col min="4" max="4" width="25.6203703703704" style="58" customWidth="1"/>
    <col min="5" max="5" width="10.6666666666667" style="57" customWidth="1"/>
    <col min="6" max="6" width="13" style="57" customWidth="1"/>
    <col min="7" max="9" width="10.6666666666667" style="57" customWidth="1"/>
    <col min="10" max="16384" width="10" style="57"/>
  </cols>
  <sheetData>
    <row r="1" ht="33.95" customHeight="1" spans="1:4">
      <c r="A1" s="59" t="s">
        <v>16</v>
      </c>
      <c r="B1" s="59"/>
      <c r="C1" s="59"/>
      <c r="D1" s="59"/>
    </row>
    <row r="2" ht="49" customHeight="1" spans="1:4">
      <c r="A2" s="60" t="s">
        <v>17</v>
      </c>
      <c r="B2" s="60"/>
      <c r="C2" s="60"/>
      <c r="D2" s="61"/>
    </row>
    <row r="3" ht="35.1" customHeight="1" spans="1:4">
      <c r="A3" s="62" t="s">
        <v>18</v>
      </c>
      <c r="B3" s="63" t="s">
        <v>19</v>
      </c>
      <c r="C3" s="63" t="s">
        <v>20</v>
      </c>
      <c r="D3" s="64" t="s">
        <v>21</v>
      </c>
    </row>
    <row r="4" ht="37" customHeight="1" spans="1:4">
      <c r="A4" s="65" t="s">
        <v>22</v>
      </c>
      <c r="B4" s="66" t="s">
        <v>23</v>
      </c>
      <c r="C4" s="67" t="s">
        <v>24</v>
      </c>
      <c r="D4" s="68">
        <f>一般项目清单!D9</f>
        <v>42668.3</v>
      </c>
    </row>
    <row r="5" ht="37" customHeight="1" spans="1:4">
      <c r="A5" s="65" t="s">
        <v>25</v>
      </c>
      <c r="B5" s="66"/>
      <c r="C5" s="67" t="s">
        <v>26</v>
      </c>
      <c r="D5" s="68">
        <f>ROUND(SUM(D6:D6),2)</f>
        <v>0</v>
      </c>
    </row>
    <row r="6" ht="37" customHeight="1" spans="1:4">
      <c r="A6" s="65" t="s">
        <v>27</v>
      </c>
      <c r="B6" s="66" t="s">
        <v>28</v>
      </c>
      <c r="C6" s="67" t="s">
        <v>29</v>
      </c>
      <c r="D6" s="68">
        <f>分部分项工程量清单!D8</f>
        <v>0</v>
      </c>
    </row>
    <row r="7" s="56" customFormat="1" ht="37" customHeight="1" spans="1:5">
      <c r="A7" s="69">
        <v>3</v>
      </c>
      <c r="B7" s="70" t="s">
        <v>30</v>
      </c>
      <c r="C7" s="70"/>
      <c r="D7" s="71">
        <f>ROUND(D4+D5,0)</f>
        <v>42668</v>
      </c>
      <c r="E7" s="72"/>
    </row>
    <row r="8" s="56" customFormat="1" ht="37" customHeight="1" spans="1:4">
      <c r="A8" s="69">
        <v>4</v>
      </c>
      <c r="B8" s="70" t="s">
        <v>31</v>
      </c>
      <c r="C8" s="70"/>
      <c r="D8" s="71">
        <f>ROUND(D7*3/100,0)</f>
        <v>1280</v>
      </c>
    </row>
    <row r="9" s="56" customFormat="1" ht="37" customHeight="1" spans="1:4">
      <c r="A9" s="73">
        <v>5</v>
      </c>
      <c r="B9" s="74" t="s">
        <v>32</v>
      </c>
      <c r="C9" s="74"/>
      <c r="D9" s="75">
        <f>ROUND(SUM(D7:D8),0)</f>
        <v>43948</v>
      </c>
    </row>
    <row r="10" ht="39" customHeight="1" spans="3:10">
      <c r="C10" s="76"/>
      <c r="D10" s="77"/>
      <c r="E10" s="78"/>
      <c r="F10" s="79"/>
      <c r="G10" s="77"/>
      <c r="H10" s="77"/>
      <c r="I10" s="77"/>
      <c r="J10" s="77"/>
    </row>
    <row r="11" ht="39" customHeight="1" spans="3:9">
      <c r="C11" s="76"/>
      <c r="D11" s="77"/>
      <c r="E11" s="80"/>
      <c r="F11" s="77"/>
      <c r="G11" s="77"/>
      <c r="H11" s="77"/>
      <c r="I11" s="77"/>
    </row>
    <row r="12" customHeight="1" spans="4:9">
      <c r="D12" s="77"/>
      <c r="E12" s="77"/>
      <c r="F12" s="77"/>
      <c r="G12" s="77"/>
      <c r="H12" s="81"/>
      <c r="I12" s="81"/>
    </row>
    <row r="13" customHeight="1" spans="4:9">
      <c r="D13" s="77"/>
      <c r="E13" s="77"/>
      <c r="F13" s="77"/>
      <c r="G13" s="81"/>
      <c r="H13" s="81"/>
      <c r="I13" s="81"/>
    </row>
    <row r="15" customHeight="1" spans="4:4">
      <c r="D15" s="81"/>
    </row>
  </sheetData>
  <sheetProtection algorithmName="SHA-512" hashValue="lmWMr5f/G2YBBMvyQ+wWDc+4Yn0x61ZTun1QzCLqUhG21kyifjBjatufXHeUtNLZHNvjZR2b564xBPi/uPK8eA==" saltValue="1MN9D6ZQ2MwzUt3OZutK8Q==" spinCount="100000" sheet="1" objects="1"/>
  <mergeCells count="5">
    <mergeCell ref="A1:D1"/>
    <mergeCell ref="A2:D2"/>
    <mergeCell ref="B7:C7"/>
    <mergeCell ref="B8:C8"/>
    <mergeCell ref="B9:C9"/>
  </mergeCells>
  <pageMargins left="0.629861111111111" right="0.432638888888889" top="0.865972222222222"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G13"/>
  <sheetViews>
    <sheetView showZeros="0" tabSelected="1" workbookViewId="0">
      <pane ySplit="3" topLeftCell="A5" activePane="bottomLeft" state="frozen"/>
      <selection/>
      <selection pane="bottomLeft" activeCell="A1" sqref="A1:G1"/>
    </sheetView>
  </sheetViews>
  <sheetFormatPr defaultColWidth="8.83333333333333" defaultRowHeight="12" outlineLevelCol="6"/>
  <cols>
    <col min="1" max="1" width="14.1666666666667" style="36" customWidth="1"/>
    <col min="2" max="2" width="13.6666666666667" style="37" customWidth="1"/>
    <col min="3" max="3" width="33.6666666666667" style="37" customWidth="1"/>
    <col min="4" max="5" width="9.33333333333333" style="37" customWidth="1"/>
    <col min="6" max="7" width="10.3333333333333" style="37" customWidth="1"/>
    <col min="8" max="8" width="8.83333333333333" style="37"/>
    <col min="9" max="9" width="12.8333333333333" style="37"/>
    <col min="10" max="16384" width="8.83333333333333" style="37"/>
  </cols>
  <sheetData>
    <row r="1" ht="30" customHeight="1" spans="1:7">
      <c r="A1" s="38" t="s">
        <v>33</v>
      </c>
      <c r="B1" s="38"/>
      <c r="C1" s="38"/>
      <c r="D1" s="38"/>
      <c r="E1" s="38"/>
      <c r="F1" s="38"/>
      <c r="G1" s="38"/>
    </row>
    <row r="2" ht="39" customHeight="1" spans="1:7">
      <c r="A2" s="39" t="str">
        <f>汇总表!A2</f>
        <v>工程名称：芜申线下坝船闸、杨家湾船闸引航道疏浚工程（施工WSX-YHDSJ-SG包）币单位：人民币元</v>
      </c>
      <c r="B2" s="39"/>
      <c r="C2" s="39"/>
      <c r="D2" s="39"/>
      <c r="E2" s="39"/>
      <c r="F2" s="39"/>
      <c r="G2" s="39"/>
    </row>
    <row r="3" ht="32.1" customHeight="1" spans="1:7">
      <c r="A3" s="40" t="s">
        <v>34</v>
      </c>
      <c r="B3" s="41" t="s">
        <v>35</v>
      </c>
      <c r="C3" s="41" t="s">
        <v>36</v>
      </c>
      <c r="D3" s="41" t="s">
        <v>37</v>
      </c>
      <c r="E3" s="41" t="s">
        <v>38</v>
      </c>
      <c r="F3" s="41" t="s">
        <v>39</v>
      </c>
      <c r="G3" s="42" t="s">
        <v>40</v>
      </c>
    </row>
    <row r="4" ht="48" customHeight="1" spans="1:7">
      <c r="A4" s="43" t="s">
        <v>41</v>
      </c>
      <c r="B4" s="21" t="s">
        <v>42</v>
      </c>
      <c r="C4" s="22" t="s">
        <v>43</v>
      </c>
      <c r="D4" s="21" t="s">
        <v>44</v>
      </c>
      <c r="E4" s="21">
        <v>1</v>
      </c>
      <c r="F4" s="44">
        <v>7111.38</v>
      </c>
      <c r="G4" s="45">
        <f>ROUND(E4*F4,2)</f>
        <v>7111.38</v>
      </c>
    </row>
    <row r="5" ht="100" customHeight="1" spans="1:7">
      <c r="A5" s="43" t="s">
        <v>45</v>
      </c>
      <c r="B5" s="21" t="s">
        <v>46</v>
      </c>
      <c r="C5" s="22" t="s">
        <v>47</v>
      </c>
      <c r="D5" s="21" t="s">
        <v>44</v>
      </c>
      <c r="E5" s="21">
        <v>1</v>
      </c>
      <c r="F5" s="44">
        <v>35556.92</v>
      </c>
      <c r="G5" s="45">
        <f>ROUND(E5*F5,2)</f>
        <v>35556.92</v>
      </c>
    </row>
    <row r="6" ht="37" customHeight="1" spans="1:7">
      <c r="A6" s="43" t="s">
        <v>48</v>
      </c>
      <c r="B6" s="21" t="s">
        <v>49</v>
      </c>
      <c r="C6" s="22" t="s">
        <v>50</v>
      </c>
      <c r="D6" s="21" t="s">
        <v>44</v>
      </c>
      <c r="E6" s="21">
        <v>1</v>
      </c>
      <c r="F6" s="46"/>
      <c r="G6" s="45">
        <f>ROUND(E6*F6,2)</f>
        <v>0</v>
      </c>
    </row>
    <row r="7" ht="63" customHeight="1" spans="1:7">
      <c r="A7" s="43" t="s">
        <v>51</v>
      </c>
      <c r="B7" s="21" t="s">
        <v>52</v>
      </c>
      <c r="C7" s="22" t="s">
        <v>53</v>
      </c>
      <c r="D7" s="21" t="s">
        <v>44</v>
      </c>
      <c r="E7" s="21">
        <v>1</v>
      </c>
      <c r="F7" s="46"/>
      <c r="G7" s="45">
        <f>ROUND(E7*F7,2)</f>
        <v>0</v>
      </c>
    </row>
    <row r="8" ht="51" customHeight="1" spans="1:7">
      <c r="A8" s="47" t="s">
        <v>54</v>
      </c>
      <c r="B8" s="48" t="s">
        <v>55</v>
      </c>
      <c r="C8" s="49" t="s">
        <v>56</v>
      </c>
      <c r="D8" s="48" t="s">
        <v>44</v>
      </c>
      <c r="E8" s="48">
        <v>1</v>
      </c>
      <c r="F8" s="46"/>
      <c r="G8" s="45">
        <f>ROUND(E8*F8,2)</f>
        <v>0</v>
      </c>
    </row>
    <row r="9" ht="36.95" customHeight="1" spans="1:7">
      <c r="A9" s="50" t="s">
        <v>57</v>
      </c>
      <c r="B9" s="51"/>
      <c r="C9" s="52"/>
      <c r="D9" s="53">
        <f>SUM(G4:G8)</f>
        <v>42668.3</v>
      </c>
      <c r="E9" s="53"/>
      <c r="F9" s="54" t="s">
        <v>58</v>
      </c>
      <c r="G9" s="55"/>
    </row>
    <row r="11" ht="45.95" customHeight="1"/>
    <row r="12" ht="39" customHeight="1"/>
    <row r="13" ht="39.95" customHeight="1"/>
  </sheetData>
  <sheetProtection algorithmName="SHA-512" hashValue="c0RsliSzdV+3+MRa+ch3Q15Z8sCIuk3fYSKWz80oupPiLFK6uyMkhip+Wy09rcVFLOExzQRjqRtYtsJJv0iEOg==" saltValue="PZagWWYzXiiAUSXkXLIXtg==" spinCount="100000" sheet="1" objects="1"/>
  <mergeCells count="4">
    <mergeCell ref="A1:G1"/>
    <mergeCell ref="A2:G2"/>
    <mergeCell ref="A9:C9"/>
    <mergeCell ref="D9:E9"/>
  </mergeCells>
  <pageMargins left="0.550694444444444" right="0.472222222222222" top="0.550694444444444" bottom="0.432638888888889" header="0.393055555555556" footer="0.236111111111111"/>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8"/>
  <sheetViews>
    <sheetView showZeros="0" workbookViewId="0">
      <pane ySplit="3" topLeftCell="A4" activePane="bottomLeft" state="frozen"/>
      <selection/>
      <selection pane="bottomLeft" activeCell="F4" sqref="F4"/>
    </sheetView>
  </sheetViews>
  <sheetFormatPr defaultColWidth="8.83333333333333" defaultRowHeight="12" outlineLevelRow="7" outlineLevelCol="6"/>
  <cols>
    <col min="1" max="1" width="15.6666666666667" style="1" customWidth="1"/>
    <col min="2" max="2" width="16.8333333333333" style="2" customWidth="1"/>
    <col min="3" max="3" width="24.3333333333333" style="3" customWidth="1"/>
    <col min="4" max="4" width="8.33333333333333" style="2" customWidth="1"/>
    <col min="5" max="5" width="9.5" style="4" customWidth="1"/>
    <col min="6" max="6" width="12.3333333333333" style="2" customWidth="1"/>
    <col min="7" max="7" width="15.3333333333333" style="2" customWidth="1"/>
    <col min="8" max="8" width="24.6666666666667" style="2" hidden="1" customWidth="1"/>
    <col min="9" max="9" width="9.66666666666667" style="2"/>
    <col min="10" max="16384" width="8.83333333333333" style="2"/>
  </cols>
  <sheetData>
    <row r="1" ht="30.95" customHeight="1" spans="1:7">
      <c r="A1" s="5" t="s">
        <v>59</v>
      </c>
      <c r="B1" s="5"/>
      <c r="C1" s="6"/>
      <c r="D1" s="5"/>
      <c r="E1" s="7"/>
      <c r="F1" s="5"/>
      <c r="G1" s="5"/>
    </row>
    <row r="2" ht="30.95" customHeight="1" spans="1:7">
      <c r="A2" s="8" t="str">
        <f>汇总表!A2</f>
        <v>工程名称：芜申线下坝船闸、杨家湾船闸引航道疏浚工程（施工WSX-YHDSJ-SG包）币单位：人民币元</v>
      </c>
      <c r="B2" s="8"/>
      <c r="C2" s="8"/>
      <c r="D2" s="8"/>
      <c r="E2" s="9"/>
      <c r="F2" s="8"/>
      <c r="G2" s="8"/>
    </row>
    <row r="3" ht="39.95" customHeight="1" spans="1:7">
      <c r="A3" s="10" t="s">
        <v>34</v>
      </c>
      <c r="B3" s="11" t="s">
        <v>35</v>
      </c>
      <c r="C3" s="11" t="s">
        <v>60</v>
      </c>
      <c r="D3" s="11" t="s">
        <v>37</v>
      </c>
      <c r="E3" s="12" t="s">
        <v>38</v>
      </c>
      <c r="F3" s="11" t="s">
        <v>39</v>
      </c>
      <c r="G3" s="13" t="s">
        <v>40</v>
      </c>
    </row>
    <row r="4" ht="45" customHeight="1" spans="1:7">
      <c r="A4" s="14" t="s">
        <v>61</v>
      </c>
      <c r="B4" s="15"/>
      <c r="C4" s="16"/>
      <c r="D4" s="17"/>
      <c r="E4" s="18"/>
      <c r="F4" s="17"/>
      <c r="G4" s="19"/>
    </row>
    <row r="5" ht="61" customHeight="1" outlineLevel="2" spans="1:7">
      <c r="A5" s="20">
        <v>100200002001</v>
      </c>
      <c r="B5" s="21" t="s">
        <v>62</v>
      </c>
      <c r="C5" s="22" t="s">
        <v>63</v>
      </c>
      <c r="D5" s="17" t="s">
        <v>64</v>
      </c>
      <c r="E5" s="23">
        <f>2.37*10000</f>
        <v>23700</v>
      </c>
      <c r="F5" s="24"/>
      <c r="G5" s="25">
        <f>ROUND(F5*E5,2)</f>
        <v>0</v>
      </c>
    </row>
    <row r="6" ht="40" customHeight="1" spans="1:7">
      <c r="A6" s="26" t="s">
        <v>65</v>
      </c>
      <c r="B6" s="27"/>
      <c r="C6" s="22"/>
      <c r="D6" s="17"/>
      <c r="E6" s="18"/>
      <c r="F6" s="24"/>
      <c r="G6" s="25"/>
    </row>
    <row r="7" ht="61" customHeight="1" outlineLevel="1" spans="1:7">
      <c r="A7" s="28">
        <v>100200002002</v>
      </c>
      <c r="B7" s="29" t="s">
        <v>66</v>
      </c>
      <c r="C7" s="22" t="s">
        <v>67</v>
      </c>
      <c r="D7" s="17" t="s">
        <v>64</v>
      </c>
      <c r="E7" s="18">
        <f>2.66*10000</f>
        <v>26600</v>
      </c>
      <c r="F7" s="24"/>
      <c r="G7" s="25">
        <f>ROUND(F7*E7,2)</f>
        <v>0</v>
      </c>
    </row>
    <row r="8" ht="54" customHeight="1" spans="1:7">
      <c r="A8" s="30" t="s">
        <v>68</v>
      </c>
      <c r="B8" s="31"/>
      <c r="C8" s="32"/>
      <c r="D8" s="33">
        <f>SUM(G5:G7)</f>
        <v>0</v>
      </c>
      <c r="E8" s="33"/>
      <c r="F8" s="34" t="s">
        <v>58</v>
      </c>
      <c r="G8" s="35"/>
    </row>
  </sheetData>
  <sheetProtection algorithmName="SHA-512" hashValue="IRH2IHepJsx/ur189cywTS5R1XGr3SC2EagNDKniJl1ybjWVHI0mPpQ5vyBHd8rr20e4aLzc0uidry1nxTHaNA==" saltValue="RaMiLINGztlorsbN/JGLlQ==" spinCount="100000" sheet="1" objects="1"/>
  <autoFilter xmlns:etc="http://www.wps.cn/officeDocument/2017/etCustomData" ref="A1:H8" etc:filterBottomFollowUsedRange="0">
    <extLst/>
  </autoFilter>
  <mergeCells count="6">
    <mergeCell ref="A1:G1"/>
    <mergeCell ref="A2:G2"/>
    <mergeCell ref="A4:B4"/>
    <mergeCell ref="A6:B6"/>
    <mergeCell ref="A8:C8"/>
    <mergeCell ref="D8:E8"/>
  </mergeCells>
  <pageMargins left="0.590277777777778" right="0.393055555555556" top="0.472222222222222" bottom="0.354166666666667" header="0.393055555555556"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7"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清单说明</vt:lpstr>
      <vt:lpstr>汇总表</vt:lpstr>
      <vt:lpstr>一般项目清单</vt:lpstr>
      <vt:lpstr>分部分项工程量清单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长江</cp:lastModifiedBy>
  <dcterms:created xsi:type="dcterms:W3CDTF">2025-07-25T07:50:00Z</dcterms:created>
  <dcterms:modified xsi:type="dcterms:W3CDTF">2025-10-16T03:21:00Z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0D7B54DF05DD4C10A77ED1486EDFDAA4_13</vt:lpwstr>
  </property>
  <property fmtid="{D5CDD505-2E9C-101B-9397-08002B2CF9AE}" pid="3" name="KSOProductBuildVer">
    <vt:lpwstr>2052-12.1.0.23125</vt:lpwstr>
  </property>
</Properties>
</file>