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15" activeTab="1"/>
  </bookViews>
  <sheets>
    <sheet name="封面" sheetId="16" r:id="rId1"/>
    <sheet name="总说明" sheetId="32" r:id="rId2"/>
    <sheet name="汇总表" sheetId="18" r:id="rId3"/>
    <sheet name="第100章" sheetId="23" r:id="rId4"/>
    <sheet name="第200章 " sheetId="39" r:id="rId5"/>
    <sheet name="第300章" sheetId="34" r:id="rId6"/>
    <sheet name="第600章 " sheetId="35" r:id="rId7"/>
  </sheets>
  <definedNames>
    <definedName name="_xlnm._FilterDatabase" localSheetId="4" hidden="1">'第200章 '!$A$1:$H$37</definedName>
    <definedName name="_xlnm._FilterDatabase" localSheetId="5" hidden="1">第300章!$A$1:$H$171</definedName>
    <definedName name="_xlnm.Print_Area" localSheetId="3">第100章!$A$1:$G$8</definedName>
    <definedName name="_xlnm.Print_Area" localSheetId="4">'第200章 '!$A$1:$G$37</definedName>
    <definedName name="_xlnm.Print_Area" localSheetId="5">第300章!$A$1:$G$171</definedName>
    <definedName name="_xlnm.Print_Area" localSheetId="6">'第600章 '!$A$1:$G$109</definedName>
    <definedName name="_xlnm.Print_Area" localSheetId="0">封面!$A$1:$A$15</definedName>
    <definedName name="_xlnm.Print_Area" localSheetId="2">汇总表!$A$1:$D$13</definedName>
    <definedName name="_xlnm.Print_Area" localSheetId="1">总说明!$A$1:$I$29</definedName>
    <definedName name="_xlnm.Print_Area">#N/A</definedName>
    <definedName name="_xlnm.Print_Titles" localSheetId="3">第100章!$1:$4</definedName>
    <definedName name="_xlnm.Print_Titles" localSheetId="4">'第200章 '!$1:$4</definedName>
    <definedName name="_xlnm.Print_Titles" localSheetId="5">第300章!$1:$4</definedName>
    <definedName name="_xlnm.Print_Titles" localSheetId="6">'第600章 '!$1:$4</definedName>
    <definedName name="_xlnm.Print_Titles" localSheetId="1">总说明!$1:$3</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<sst xmlns="http://schemas.openxmlformats.org/spreadsheetml/2006/main" count="1143" uniqueCount="238">
  <si>
    <t>龙池街道2025年度农村公路养护工程</t>
  </si>
  <si>
    <t>工</t>
  </si>
  <si>
    <t>程</t>
  </si>
  <si>
    <t>量</t>
  </si>
  <si>
    <t>清</t>
  </si>
  <si>
    <t>单</t>
  </si>
  <si>
    <t xml:space="preserve">  招 标 人：南京市六合区人民政府龙池街道办事处</t>
  </si>
  <si>
    <t xml:space="preserve">  招标代理：南京名东工程项目管理有限公司</t>
  </si>
  <si>
    <t>二○二五年十月</t>
  </si>
  <si>
    <t>总说明</t>
  </si>
  <si>
    <t>项目名称：龙池街道2025年度农村公路养护工程</t>
  </si>
  <si>
    <t xml:space="preserve">标段号：    </t>
  </si>
  <si>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</si>
  <si>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</si>
  <si>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（1）本工程量清单根据《公路水运安全生产监督管理办法》、《公路工程预算定额》(JTG/T 3832—2018)、《公路工程机械台班费用定额》（JTG/T 3833—2018）及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</si>
  <si>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</si>
  <si>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</si>
  <si>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</si>
  <si>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</si>
  <si>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</si>
  <si>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</si>
  <si>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</si>
  <si>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</si>
  <si>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</si>
  <si>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</si>
  <si>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</si>
  <si>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</si>
  <si>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</si>
  <si>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charset val="134"/>
      </rPr>
      <t xml:space="preserve">    （7）暂列金额（不含计日工总额）的数量及拟用子目的说明：</t>
    </r>
    <r>
      <rPr>
        <u/>
        <sz val="10"/>
        <rFont val="宋体"/>
        <charset val="134"/>
      </rPr>
      <t xml:space="preserve">  / </t>
    </r>
  </si>
  <si>
    <r>
      <rPr>
        <sz val="10"/>
        <rFont val="宋体"/>
        <charset val="134"/>
      </rPr>
      <t xml:space="preserve">    （8）暂估价的数量及拟用子目的说明：</t>
    </r>
    <r>
      <rPr>
        <u/>
        <sz val="10"/>
        <rFont val="宋体"/>
        <charset val="134"/>
      </rPr>
      <t xml:space="preserve">  / </t>
    </r>
  </si>
  <si>
    <r>
      <rPr>
        <sz val="10"/>
        <rFont val="宋体"/>
        <charset val="134"/>
      </rPr>
      <t xml:space="preserve">    （9）安全生产费金额为</t>
    </r>
    <r>
      <rPr>
        <sz val="10"/>
        <color rgb="FFFF0000"/>
        <rFont val="宋体"/>
        <charset val="134"/>
      </rPr>
      <t>44638</t>
    </r>
    <r>
      <rPr>
        <sz val="10"/>
        <rFont val="宋体"/>
        <charset val="134"/>
      </rPr>
      <t>元，为不可竞争费。</t>
    </r>
  </si>
  <si>
    <t xml:space="preserve">     三、计日工说明</t>
  </si>
  <si>
    <t xml:space="preserve">      本项目不适用。</t>
  </si>
  <si>
    <t xml:space="preserve">     四、其他说明</t>
  </si>
  <si>
    <t xml:space="preserve">  （1）本工程为龙池街道2025年度农村公路养护工程。</t>
  </si>
  <si>
    <t xml:space="preserve">  （2）临时施工封道所产生的临时施工安全设施等费用包含在子目单价和（或）总额价内，不单独计量与支付。</t>
  </si>
  <si>
    <t xml:space="preserve">  （3）工程量清单100章，除已列在工程量清单中的子目外，其余相关费用投标人充分考虑，费用包含在子目单价和（或）总额价内，发包人不再另行支付。</t>
  </si>
  <si>
    <r>
      <rPr>
        <sz val="10"/>
        <rFont val="宋体"/>
        <charset val="134"/>
      </rPr>
      <t xml:space="preserve">  （</t>
    </r>
    <r>
      <rPr>
        <sz val="10"/>
        <rFont val="宋体"/>
        <charset val="134"/>
      </rPr>
      <t>4</t>
    </r>
    <r>
      <rPr>
        <sz val="10"/>
        <rFont val="宋体"/>
        <charset val="134"/>
      </rPr>
      <t>）其余详见招标文件《项目专用本》、《公路工程标准施工招标文件》“技术规范”之内容。</t>
    </r>
  </si>
  <si>
    <r>
      <rPr>
        <b/>
        <sz val="18"/>
        <rFont val="宋体"/>
        <charset val="134"/>
      </rPr>
      <t>工程量清单汇总表</t>
    </r>
  </si>
  <si>
    <t>标段号：龙池街道2025年度农村公路养护工程</t>
  </si>
  <si>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</si>
  <si>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</si>
  <si>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</si>
  <si>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</si>
  <si>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134"/>
      </rPr>
      <t xml:space="preserve">  </t>
    </r>
    <r>
      <rPr>
        <b/>
        <sz val="11"/>
        <rFont val="宋体"/>
        <charset val="134"/>
      </rPr>
      <t>额</t>
    </r>
  </si>
  <si>
    <r>
      <rPr>
        <sz val="11"/>
        <rFont val="宋体"/>
        <charset val="134"/>
      </rPr>
      <t>第</t>
    </r>
    <r>
      <rPr>
        <sz val="11"/>
        <rFont val="Times New Roman"/>
        <charset val="134"/>
      </rPr>
      <t xml:space="preserve"> 100</t>
    </r>
    <r>
      <rPr>
        <sz val="11"/>
        <rFont val="宋体"/>
        <charset val="134"/>
      </rPr>
      <t>章</t>
    </r>
  </si>
  <si>
    <r>
      <rPr>
        <sz val="11"/>
        <rFont val="宋体"/>
        <charset val="134"/>
      </rPr>
      <t>总则</t>
    </r>
  </si>
  <si>
    <r>
      <rPr>
        <sz val="11"/>
        <rFont val="宋体"/>
        <charset val="134"/>
      </rPr>
      <t>第</t>
    </r>
    <r>
      <rPr>
        <sz val="11"/>
        <rFont val="Times New Roman"/>
        <charset val="134"/>
      </rPr>
      <t xml:space="preserve"> 200</t>
    </r>
    <r>
      <rPr>
        <sz val="11"/>
        <rFont val="宋体"/>
        <charset val="134"/>
      </rPr>
      <t>章</t>
    </r>
  </si>
  <si>
    <t>路基工程</t>
  </si>
  <si>
    <r>
      <rPr>
        <sz val="11"/>
        <rFont val="宋体"/>
        <charset val="134"/>
      </rPr>
      <t>第</t>
    </r>
    <r>
      <rPr>
        <sz val="11"/>
        <rFont val="Times New Roman"/>
        <charset val="134"/>
      </rPr>
      <t xml:space="preserve"> 300</t>
    </r>
    <r>
      <rPr>
        <sz val="11"/>
        <rFont val="宋体"/>
        <charset val="134"/>
      </rPr>
      <t>章</t>
    </r>
  </si>
  <si>
    <t>路面工程</t>
  </si>
  <si>
    <r>
      <rPr>
        <sz val="11"/>
        <rFont val="宋体"/>
        <charset val="134"/>
      </rPr>
      <t>第</t>
    </r>
    <r>
      <rPr>
        <sz val="11"/>
        <rFont val="Times New Roman"/>
        <charset val="134"/>
      </rPr>
      <t xml:space="preserve"> 400</t>
    </r>
    <r>
      <rPr>
        <sz val="11"/>
        <rFont val="宋体"/>
        <charset val="134"/>
      </rPr>
      <t>章</t>
    </r>
  </si>
  <si>
    <t>桥梁、涵洞工程</t>
  </si>
  <si>
    <t>/</t>
  </si>
  <si>
    <r>
      <rPr>
        <sz val="11"/>
        <rFont val="宋体"/>
        <charset val="134"/>
      </rPr>
      <t>第</t>
    </r>
    <r>
      <rPr>
        <sz val="11"/>
        <rFont val="Times New Roman"/>
        <charset val="134"/>
      </rPr>
      <t xml:space="preserve"> 500</t>
    </r>
    <r>
      <rPr>
        <sz val="11"/>
        <rFont val="宋体"/>
        <charset val="134"/>
      </rPr>
      <t>章</t>
    </r>
  </si>
  <si>
    <r>
      <rPr>
        <sz val="11"/>
        <rFont val="宋体"/>
        <charset val="134"/>
      </rPr>
      <t>隧道工程</t>
    </r>
  </si>
  <si>
    <r>
      <rPr>
        <sz val="11"/>
        <rFont val="宋体"/>
        <charset val="134"/>
      </rPr>
      <t>第</t>
    </r>
    <r>
      <rPr>
        <sz val="11"/>
        <rFont val="Times New Roman"/>
        <charset val="134"/>
      </rPr>
      <t xml:space="preserve"> 600</t>
    </r>
    <r>
      <rPr>
        <sz val="11"/>
        <rFont val="宋体"/>
        <charset val="134"/>
      </rPr>
      <t>章</t>
    </r>
  </si>
  <si>
    <t>安全设施及预埋管线</t>
  </si>
  <si>
    <r>
      <rPr>
        <sz val="11"/>
        <rFont val="宋体"/>
        <charset val="134"/>
      </rPr>
      <t>第</t>
    </r>
    <r>
      <rPr>
        <sz val="11"/>
        <rFont val="Times New Roman"/>
        <charset val="134"/>
      </rPr>
      <t xml:space="preserve"> 700</t>
    </r>
    <r>
      <rPr>
        <sz val="11"/>
        <rFont val="宋体"/>
        <charset val="134"/>
      </rPr>
      <t>章</t>
    </r>
  </si>
  <si>
    <t>绿化及环境保护设施</t>
  </si>
  <si>
    <r>
      <rPr>
        <sz val="11"/>
        <rFont val="宋体"/>
        <charset val="134"/>
      </rPr>
      <t>第</t>
    </r>
    <r>
      <rPr>
        <sz val="11"/>
        <rFont val="Times New Roman"/>
        <charset val="134"/>
      </rPr>
      <t>100</t>
    </r>
    <r>
      <rPr>
        <sz val="11"/>
        <rFont val="宋体"/>
        <charset val="134"/>
      </rPr>
      <t>章至第</t>
    </r>
    <r>
      <rPr>
        <sz val="11"/>
        <rFont val="Times New Roman"/>
        <charset val="134"/>
      </rPr>
      <t>700</t>
    </r>
    <r>
      <rPr>
        <sz val="11"/>
        <rFont val="宋体"/>
        <charset val="134"/>
      </rPr>
      <t>章合计（</t>
    </r>
    <r>
      <rPr>
        <sz val="11"/>
        <rFont val="Times New Roman"/>
        <charset val="134"/>
      </rPr>
      <t>=1+2+3+4+5+6+7</t>
    </r>
    <r>
      <rPr>
        <sz val="11"/>
        <rFont val="宋体"/>
        <charset val="134"/>
      </rPr>
      <t>）</t>
    </r>
  </si>
  <si>
    <r>
      <rPr>
        <sz val="11"/>
        <rFont val="宋体"/>
        <charset val="134"/>
      </rPr>
      <t>暂列金额（</t>
    </r>
    <r>
      <rPr>
        <sz val="11"/>
        <rFont val="Times New Roman"/>
        <charset val="134"/>
      </rPr>
      <t>8×</t>
    </r>
    <r>
      <rPr>
        <sz val="11"/>
        <rFont val="宋体"/>
        <charset val="134"/>
      </rPr>
      <t>0</t>
    </r>
    <r>
      <rPr>
        <sz val="11"/>
        <rFont val="Times New Roman"/>
        <charset val="134"/>
      </rPr>
      <t>%=9</t>
    </r>
    <r>
      <rPr>
        <sz val="11"/>
        <rFont val="宋体"/>
        <charset val="134"/>
      </rPr>
      <t>）</t>
    </r>
  </si>
  <si>
    <r>
      <rPr>
        <sz val="11"/>
        <rFont val="宋体"/>
        <charset val="134"/>
      </rPr>
      <t>总造价（</t>
    </r>
    <r>
      <rPr>
        <sz val="11"/>
        <rFont val="Times New Roman"/>
        <charset val="134"/>
      </rPr>
      <t>8+9=10</t>
    </r>
    <r>
      <rPr>
        <sz val="11"/>
        <rFont val="宋体"/>
        <charset val="134"/>
      </rPr>
      <t>）</t>
    </r>
  </si>
  <si>
    <r>
      <rPr>
        <sz val="16"/>
        <rFont val="宋体"/>
        <charset val="134"/>
      </rPr>
      <t>子目工程量清单</t>
    </r>
  </si>
  <si>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总</t>
    </r>
    <r>
      <rPr>
        <b/>
        <sz val="14"/>
        <rFont val="Times New Roman"/>
        <charset val="134"/>
      </rPr>
      <t xml:space="preserve"> </t>
    </r>
    <r>
      <rPr>
        <b/>
        <sz val="14"/>
        <rFont val="宋体"/>
        <charset val="134"/>
      </rPr>
      <t>则</t>
    </r>
  </si>
  <si>
    <r>
      <rPr>
        <sz val="10"/>
        <rFont val="宋体"/>
        <charset val="134"/>
      </rPr>
      <t>子目号</t>
    </r>
  </si>
  <si>
    <r>
      <rPr>
        <sz val="10"/>
        <rFont val="宋体"/>
        <charset val="134"/>
      </rPr>
      <t>子目名称</t>
    </r>
  </si>
  <si>
    <r>
      <rPr>
        <sz val="10"/>
        <rFont val="宋体"/>
        <charset val="134"/>
      </rPr>
      <t>子目特征</t>
    </r>
  </si>
  <si>
    <r>
      <rPr>
        <sz val="10"/>
        <rFont val="宋体"/>
        <charset val="134"/>
      </rPr>
      <t>单位</t>
    </r>
  </si>
  <si>
    <r>
      <rPr>
        <sz val="10"/>
        <rFont val="宋体"/>
        <charset val="134"/>
      </rPr>
      <t>数量</t>
    </r>
  </si>
  <si>
    <r>
      <rPr>
        <sz val="10"/>
        <rFont val="宋体"/>
        <charset val="134"/>
      </rPr>
      <t>单</t>
    </r>
    <r>
      <rPr>
        <sz val="10"/>
        <rFont val="Times New Roman"/>
        <charset val="134"/>
      </rPr>
      <t xml:space="preserve"> </t>
    </r>
    <r>
      <rPr>
        <sz val="10"/>
        <rFont val="宋体"/>
        <charset val="134"/>
      </rPr>
      <t>价</t>
    </r>
  </si>
  <si>
    <r>
      <rPr>
        <sz val="10"/>
        <rFont val="宋体"/>
        <charset val="134"/>
      </rPr>
      <t>合</t>
    </r>
    <r>
      <rPr>
        <sz val="10"/>
        <rFont val="Times New Roman"/>
        <charset val="134"/>
      </rPr>
      <t xml:space="preserve">  </t>
    </r>
    <r>
      <rPr>
        <sz val="10"/>
        <rFont val="宋体"/>
        <charset val="134"/>
      </rPr>
      <t>价</t>
    </r>
  </si>
  <si>
    <t>102-1</t>
  </si>
  <si>
    <t>竣工文件</t>
  </si>
  <si>
    <t>1.技术规范</t>
  </si>
  <si>
    <t>总额</t>
  </si>
  <si>
    <t>施工环保费</t>
  </si>
  <si>
    <t>102-3</t>
  </si>
  <si>
    <t>安全生产费</t>
  </si>
  <si>
    <t>1.见总说明及技术规范</t>
  </si>
  <si>
    <r>
      <rPr>
        <b/>
        <sz val="10"/>
        <rFont val="宋体"/>
        <charset val="134"/>
      </rPr>
      <t>第</t>
    </r>
    <r>
      <rPr>
        <b/>
        <sz val="10"/>
        <rFont val="Times New Roman"/>
        <charset val="134"/>
      </rPr>
      <t>100</t>
    </r>
    <r>
      <rPr>
        <b/>
        <sz val="10"/>
        <rFont val="宋体"/>
        <charset val="134"/>
      </rPr>
      <t>章小计（结转至第</t>
    </r>
    <r>
      <rPr>
        <b/>
        <sz val="10"/>
        <rFont val="Times New Roman"/>
        <charset val="134"/>
      </rPr>
      <t xml:space="preserve"> </t>
    </r>
    <r>
      <rPr>
        <b/>
        <sz val="10"/>
        <rFont val="宋体"/>
        <charset val="134"/>
      </rPr>
      <t>页工程量清单汇总表）人民币</t>
    </r>
  </si>
  <si>
    <r>
      <rPr>
        <b/>
        <sz val="10"/>
        <rFont val="宋体"/>
        <charset val="134"/>
      </rPr>
      <t>元</t>
    </r>
  </si>
  <si>
    <t>子目工程量清单</t>
  </si>
  <si>
    <t>货币单位：人民币元</t>
  </si>
  <si>
    <r>
      <rPr>
        <b/>
        <sz val="14"/>
        <rFont val="宋体"/>
        <charset val="134"/>
        <scheme val="minor"/>
      </rPr>
      <t>清单</t>
    </r>
    <r>
      <rPr>
        <b/>
        <sz val="14"/>
        <rFont val="宋体"/>
        <charset val="134"/>
      </rPr>
      <t xml:space="preserve">   </t>
    </r>
    <r>
      <rPr>
        <b/>
        <sz val="14"/>
        <rFont val="宋体"/>
        <charset val="134"/>
      </rPr>
      <t>第</t>
    </r>
    <r>
      <rPr>
        <b/>
        <sz val="14"/>
        <rFont val="宋体"/>
        <charset val="134"/>
      </rPr>
      <t>200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基</t>
    </r>
  </si>
  <si>
    <t>子目号</t>
  </si>
  <si>
    <t>子目名称</t>
  </si>
  <si>
    <t>子目特征</t>
  </si>
  <si>
    <t>单位</t>
  </si>
  <si>
    <t>数量</t>
  </si>
  <si>
    <r>
      <rPr>
        <sz val="10"/>
        <rFont val="宋体"/>
        <charset val="134"/>
        <scheme val="minor"/>
      </rPr>
      <t>单</t>
    </r>
    <r>
      <rPr>
        <sz val="10"/>
        <rFont val="宋体"/>
        <charset val="134"/>
      </rPr>
      <t xml:space="preserve"> </t>
    </r>
    <r>
      <rPr>
        <sz val="10"/>
        <rFont val="宋体"/>
        <charset val="134"/>
      </rPr>
      <t>价</t>
    </r>
  </si>
  <si>
    <r>
      <rPr>
        <sz val="10"/>
        <rFont val="宋体"/>
        <charset val="134"/>
        <scheme val="minor"/>
      </rPr>
      <t>合</t>
    </r>
    <r>
      <rPr>
        <sz val="10"/>
        <rFont val="宋体"/>
        <charset val="134"/>
      </rPr>
      <t xml:space="preserve">  </t>
    </r>
    <r>
      <rPr>
        <sz val="10"/>
        <rFont val="宋体"/>
        <charset val="134"/>
      </rPr>
      <t>价</t>
    </r>
  </si>
  <si>
    <t>1</t>
  </si>
  <si>
    <t>平西路</t>
  </si>
  <si>
    <t>202-2</t>
  </si>
  <si>
    <t>挖除旧路面</t>
  </si>
  <si>
    <t/>
  </si>
  <si>
    <t>-a</t>
  </si>
  <si>
    <t>水泥混凝土路面</t>
  </si>
  <si>
    <t>1、挖除、装车、弃运
2、厚度：水泥混凝土路面18cm
3、运距：运距投标人自行考虑</t>
  </si>
  <si>
    <t>m2</t>
  </si>
  <si>
    <t>-b</t>
  </si>
  <si>
    <t>老路垫层</t>
  </si>
  <si>
    <t>1、挖除、装车、弃运
2、厚度：水泥混凝土老路垫层5cm
3、运距：运距投标人自行考虑</t>
  </si>
  <si>
    <t>2</t>
  </si>
  <si>
    <t>新庄路</t>
  </si>
  <si>
    <r>
      <rPr>
        <sz val="10"/>
        <rFont val="宋体"/>
        <charset val="134"/>
        <scheme val="minor"/>
      </rPr>
      <t>m</t>
    </r>
    <r>
      <rPr>
        <sz val="10"/>
        <rFont val="宋体"/>
        <charset val="134"/>
        <scheme val="minor"/>
      </rPr>
      <t>2</t>
    </r>
  </si>
  <si>
    <t>3</t>
  </si>
  <si>
    <t>头沈路</t>
  </si>
  <si>
    <t>-C</t>
  </si>
  <si>
    <t>铣刨沥青路面</t>
  </si>
  <si>
    <t>1、铣刨、装、弃运
2、厚度：6cm
3、运距：运距投标人自行考虑</t>
  </si>
  <si>
    <t>4</t>
  </si>
  <si>
    <t>北西路</t>
  </si>
  <si>
    <t>5</t>
  </si>
  <si>
    <t>小王路</t>
  </si>
  <si>
    <t>6</t>
  </si>
  <si>
    <t>袁北路</t>
  </si>
  <si>
    <t>7</t>
  </si>
  <si>
    <t>头马路</t>
  </si>
  <si>
    <t>8</t>
  </si>
  <si>
    <t>朱山路</t>
  </si>
  <si>
    <r>
      <rPr>
        <b/>
        <sz val="10"/>
        <rFont val="宋体"/>
        <charset val="134"/>
        <scheme val="minor"/>
      </rPr>
      <t>第</t>
    </r>
    <r>
      <rPr>
        <b/>
        <sz val="10"/>
        <rFont val="宋体"/>
        <charset val="134"/>
      </rPr>
      <t>200</t>
    </r>
    <r>
      <rPr>
        <b/>
        <sz val="10"/>
        <rFont val="宋体"/>
        <charset val="134"/>
      </rPr>
      <t>章小计（结转至第</t>
    </r>
    <r>
      <rPr>
        <b/>
        <sz val="10"/>
        <rFont val="宋体"/>
        <charset val="134"/>
      </rPr>
      <t xml:space="preserve"> </t>
    </r>
    <r>
      <rPr>
        <b/>
        <sz val="10"/>
        <rFont val="宋体"/>
        <charset val="134"/>
      </rPr>
      <t>页工程量清单汇总表）人民币</t>
    </r>
  </si>
  <si>
    <t>元</t>
  </si>
  <si>
    <r>
      <rPr>
        <b/>
        <sz val="14"/>
        <rFont val="宋体"/>
        <charset val="134"/>
      </rPr>
      <t>清单</t>
    </r>
    <r>
      <rPr>
        <b/>
        <sz val="14"/>
        <rFont val="宋体"/>
        <charset val="134"/>
      </rPr>
      <t xml:space="preserve">   </t>
    </r>
    <r>
      <rPr>
        <b/>
        <sz val="14"/>
        <rFont val="宋体"/>
        <charset val="134"/>
      </rPr>
      <t>第</t>
    </r>
    <r>
      <rPr>
        <b/>
        <sz val="14"/>
        <rFont val="宋体"/>
        <charset val="134"/>
      </rPr>
      <t>300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面</t>
    </r>
  </si>
  <si>
    <r>
      <rPr>
        <sz val="10"/>
        <rFont val="宋体"/>
        <charset val="134"/>
      </rPr>
      <t>单</t>
    </r>
    <r>
      <rPr>
        <sz val="10"/>
        <rFont val="宋体"/>
        <charset val="134"/>
      </rPr>
      <t xml:space="preserve"> </t>
    </r>
    <r>
      <rPr>
        <sz val="10"/>
        <rFont val="宋体"/>
        <charset val="134"/>
      </rPr>
      <t>价</t>
    </r>
  </si>
  <si>
    <r>
      <rPr>
        <sz val="10"/>
        <rFont val="宋体"/>
        <charset val="134"/>
      </rPr>
      <t>合</t>
    </r>
    <r>
      <rPr>
        <sz val="10"/>
        <rFont val="宋体"/>
        <charset val="134"/>
      </rPr>
      <t xml:space="preserve">  </t>
    </r>
    <r>
      <rPr>
        <sz val="10"/>
        <rFont val="宋体"/>
        <charset val="134"/>
      </rPr>
      <t>价</t>
    </r>
  </si>
  <si>
    <t>306</t>
  </si>
  <si>
    <t>级配碎（砾）石底基层、基层</t>
  </si>
  <si>
    <t>306-7</t>
  </si>
  <si>
    <t>5cm级配砾石修补</t>
  </si>
  <si>
    <t xml:space="preserve">1、厚度5cm ，粒径满足设计及规范要求
</t>
  </si>
  <si>
    <t>308</t>
  </si>
  <si>
    <t>透层和黏层</t>
  </si>
  <si>
    <t>308-2</t>
  </si>
  <si>
    <t>黏层</t>
  </si>
  <si>
    <t>1、粘层油选用优质乳化沥青,其用量应通过试洒确定，不宜超出 0.3~0.6L/m2</t>
  </si>
  <si>
    <t>309</t>
  </si>
  <si>
    <t>热拌沥青混合料面层</t>
  </si>
  <si>
    <t>309-2</t>
  </si>
  <si>
    <t>沥青混凝土</t>
  </si>
  <si>
    <t>6cmAC-16C罩面</t>
  </si>
  <si>
    <t>1、沥青品种:AC-16C
2、石料粒径：详见设计要求
3、掺和料及添加剂：满足设计、规范要求</t>
  </si>
  <si>
    <t>312</t>
  </si>
  <si>
    <t>水泥混凝土面板</t>
  </si>
  <si>
    <t>312-2</t>
  </si>
  <si>
    <t>钢筋</t>
  </si>
  <si>
    <t>1、材料规格：HRB400</t>
  </si>
  <si>
    <t>kg</t>
  </si>
  <si>
    <t>312-3</t>
  </si>
  <si>
    <t>18cm水泥混凝土修补</t>
  </si>
  <si>
    <t>1、混凝土抗弯拉强度不小于 4.OMpa</t>
  </si>
  <si>
    <t>313</t>
  </si>
  <si>
    <t>路肩培土、中央分隔带回填土、土路肩加固及路缘石</t>
  </si>
  <si>
    <t>313-1</t>
  </si>
  <si>
    <t>路肩培土</t>
  </si>
  <si>
    <t>1、土壤类别：素土填筑
2、土源：由投标人自行考虑
3、运距：由投标人自行考虑</t>
  </si>
  <si>
    <t>m3</t>
  </si>
  <si>
    <t>315</t>
  </si>
  <si>
    <t>清缝灌缝</t>
  </si>
  <si>
    <t>315-1</t>
  </si>
  <si>
    <t>水泥砼路面清缝灌缝</t>
  </si>
  <si>
    <t>1、混凝土路面灌缝，满足设计及规范要求</t>
  </si>
  <si>
    <t>m</t>
  </si>
  <si>
    <t>316</t>
  </si>
  <si>
    <t>抗裂贴</t>
  </si>
  <si>
    <t>1、厚度 2.0mm，宽度 32cm，满足设计规范要求</t>
  </si>
  <si>
    <t>317</t>
  </si>
  <si>
    <t>水泥砼路面拉毛、清理</t>
  </si>
  <si>
    <t>1、满足设计及规范要求</t>
  </si>
  <si>
    <t>井周加固</t>
  </si>
  <si>
    <t>318-1</t>
  </si>
  <si>
    <r>
      <rPr>
        <sz val="10"/>
        <rFont val="Times New Roman"/>
        <charset val="134"/>
      </rPr>
      <t>1</t>
    </r>
    <r>
      <rPr>
        <sz val="10"/>
        <rFont val="宋体"/>
        <charset val="134"/>
      </rPr>
      <t>、井周加固，更换防沉降井盖并同步提升</t>
    </r>
    <r>
      <rPr>
        <sz val="10"/>
        <rFont val="Times New Roman"/>
        <charset val="134"/>
      </rPr>
      <t xml:space="preserve">                                                2</t>
    </r>
    <r>
      <rPr>
        <sz val="10"/>
        <rFont val="宋体"/>
        <charset val="134"/>
      </rPr>
      <t>、详见设计图纸</t>
    </r>
  </si>
  <si>
    <t>座</t>
  </si>
  <si>
    <t>盖板沟</t>
  </si>
  <si>
    <t>319-1</t>
  </si>
  <si>
    <t>1、新建盖板沟                2、详见设计图纸</t>
  </si>
  <si>
    <t>沥再生预养护</t>
  </si>
  <si>
    <t>1、沥再生预养护（建议用量0.22kg/m2                   2、详见设计图纸</t>
  </si>
  <si>
    <t>检查井</t>
  </si>
  <si>
    <t>320-1</t>
  </si>
  <si>
    <t>调整检查井</t>
  </si>
  <si>
    <r>
      <rPr>
        <sz val="10"/>
        <rFont val="Times New Roman"/>
        <charset val="134"/>
      </rPr>
      <t>1</t>
    </r>
    <r>
      <rPr>
        <sz val="10"/>
        <rFont val="宋体"/>
        <charset val="134"/>
      </rPr>
      <t>、调整沉降的检查井</t>
    </r>
    <r>
      <rPr>
        <sz val="10"/>
        <rFont val="Times New Roman"/>
        <charset val="134"/>
      </rPr>
      <t xml:space="preserve">                                                2</t>
    </r>
    <r>
      <rPr>
        <sz val="10"/>
        <rFont val="宋体"/>
        <charset val="134"/>
      </rPr>
      <t>、详见设计图纸</t>
    </r>
  </si>
  <si>
    <t>小新庄路</t>
  </si>
  <si>
    <t>吴庄路</t>
  </si>
  <si>
    <t>10</t>
  </si>
  <si>
    <t>第300章小计（结转至第 页工程量清单汇总表）人民币</t>
  </si>
  <si>
    <r>
      <rPr>
        <b/>
        <sz val="14"/>
        <color indexed="8"/>
        <rFont val="宋体"/>
        <charset val="134"/>
      </rPr>
      <t>清单</t>
    </r>
    <r>
      <rPr>
        <b/>
        <sz val="14"/>
        <color indexed="8"/>
        <rFont val="宋体"/>
        <charset val="134"/>
      </rPr>
      <t xml:space="preserve">   </t>
    </r>
    <r>
      <rPr>
        <b/>
        <sz val="14"/>
        <color indexed="8"/>
        <rFont val="宋体"/>
        <charset val="134"/>
      </rPr>
      <t>第</t>
    </r>
    <r>
      <rPr>
        <b/>
        <sz val="14"/>
        <color indexed="8"/>
        <rFont val="宋体"/>
        <charset val="134"/>
      </rPr>
      <t>600</t>
    </r>
    <r>
      <rPr>
        <b/>
        <sz val="14"/>
        <color indexed="8"/>
        <rFont val="宋体"/>
        <charset val="134"/>
      </rPr>
      <t>章</t>
    </r>
    <r>
      <rPr>
        <b/>
        <sz val="14"/>
        <color indexed="8"/>
        <rFont val="宋体"/>
        <charset val="134"/>
      </rPr>
      <t xml:space="preserve">  </t>
    </r>
    <r>
      <rPr>
        <b/>
        <sz val="14"/>
        <color indexed="8"/>
        <rFont val="宋体"/>
        <charset val="134"/>
      </rPr>
      <t>安全设施及预埋管线</t>
    </r>
  </si>
  <si>
    <t>604</t>
  </si>
  <si>
    <t>道路交通标志</t>
  </si>
  <si>
    <t>604-1</t>
  </si>
  <si>
    <t>单柱式交通标志</t>
  </si>
  <si>
    <t>1、单柱式交通限速标志标志牌D=60cm</t>
  </si>
  <si>
    <t>套</t>
  </si>
  <si>
    <t>1、禁令标志，标志牌D=60cm</t>
  </si>
  <si>
    <t>-c</t>
  </si>
  <si>
    <t>三角形标志牌A=70cm</t>
  </si>
  <si>
    <t>1、警告标志，三角形标志牌A=70cm</t>
  </si>
  <si>
    <t>-e</t>
  </si>
  <si>
    <t>更换版面信息</t>
  </si>
  <si>
    <t>1、三角形标志牌A=70cm更换版面信息</t>
  </si>
  <si>
    <t>个</t>
  </si>
  <si>
    <t>604-14</t>
  </si>
  <si>
    <t>道口警示桩</t>
  </si>
  <si>
    <t>1、道口警示桩</t>
  </si>
  <si>
    <t>604-15</t>
  </si>
  <si>
    <t>爆闪灯</t>
  </si>
  <si>
    <t>1、爆闪灯（带语音播报）</t>
  </si>
  <si>
    <t>604-16</t>
  </si>
  <si>
    <t>隔离墩</t>
  </si>
  <si>
    <t>1、砖砌隔离墩，50*28*80cm，含水泥砂浆抹面</t>
  </si>
  <si>
    <t>605-1</t>
  </si>
  <si>
    <t>热熔型涂料路面标线</t>
  </si>
  <si>
    <t>1、热熔型反光涂料，标线厚 1.8~2.0mm</t>
  </si>
  <si>
    <t>605-2</t>
  </si>
  <si>
    <t>“停”字</t>
  </si>
  <si>
    <t>1、“停”字</t>
  </si>
  <si>
    <t>605-3</t>
  </si>
  <si>
    <t>茉莉乡路标识</t>
  </si>
  <si>
    <t>1、茉莉乡路标识</t>
  </si>
  <si>
    <t>604-2</t>
  </si>
  <si>
    <t>双柱式交通标志</t>
  </si>
  <si>
    <t>1、线性诱导标志，矩形标志1.6*0.6cm</t>
  </si>
  <si>
    <t>1、单柱式交通限速标志标志牌D=60cm更换版面信息</t>
  </si>
  <si>
    <t>波形护栏</t>
  </si>
  <si>
    <t>新增波形护栏</t>
  </si>
  <si>
    <t xml:space="preserve">1、新增波形护栏（含基础）                    2、详见设计图纸 </t>
  </si>
  <si>
    <t>轮廓标</t>
  </si>
  <si>
    <t>1、轮廓标</t>
  </si>
  <si>
    <t>除锈喷塑</t>
  </si>
  <si>
    <t>1.现状波形护栏除锈喷塑</t>
  </si>
  <si>
    <t>-d</t>
  </si>
  <si>
    <t>端头立面标记</t>
  </si>
  <si>
    <t>1.现状波形护栏端头立面标记</t>
  </si>
  <si>
    <t>处</t>
  </si>
  <si>
    <t xml:space="preserve">1、新增波形护栏（含基础）                   2、详见设计图纸 </t>
  </si>
  <si>
    <t>9</t>
  </si>
  <si>
    <t>第600章小计（结转至第 页工程量清单汇总表）人民币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</si>
</sst>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quot;$&quot;* #,##0_-;_-&quot;$&quot;* &quot;-&quot;_-;_-@_-"/>
    <numFmt numFmtId="177" formatCode="#,##0.0_);\(#,##0.0\)"/>
    <numFmt numFmtId="178" formatCode="\$#,##0.00;\(\$#,##0.00\)"/>
    <numFmt numFmtId="179" formatCode="_-&quot;$&quot;\ * #,##0.00_-;_-&quot;$&quot;\ * #,##0.00\-;_-&quot;$&quot;\ * &quot;-&quot;??_-;_-@_-"/>
    <numFmt numFmtId="180" formatCode="_(&quot;$&quot;* #,##0.00_);_(&quot;$&quot;* \(#,##0.00\);_(&quot;$&quot;* &quot;-&quot;??_);_(@_)"/>
    <numFmt numFmtId="181" formatCode="#,##0;\(#,##0\)"/>
    <numFmt numFmtId="182" formatCode="&quot;$&quot;#,##0_);\(&quot;$&quot;#,##0\)"/>
    <numFmt numFmtId="183" formatCode="_-* #,##0\ _k_r_-;\-* #,##0\ _k_r_-;_-* &quot;-&quot;\ _k_r_-;_-@_-"/>
    <numFmt numFmtId="184" formatCode="#,##0;[Red]\(#,##0\)"/>
    <numFmt numFmtId="185" formatCode="#,##0;\-#,##0;&quot;-&quot;"/>
    <numFmt numFmtId="186" formatCode="_-* #,##0.00_-;\-* #,##0.00_-;_-* &quot;-&quot;??_-;_-@_-"/>
    <numFmt numFmtId="187" formatCode="\$#,##0;\(\$#,##0\)"/>
    <numFmt numFmtId="188" formatCode="_ [$€-2]* #,##0.00_ ;_ [$€-2]* \-#,##0.00_ ;_ [$€-2]* &quot;-&quot;??_ "/>
    <numFmt numFmtId="189" formatCode="_-&quot;$&quot;\ * #,##0_-;_-&quot;$&quot;\ * #,##0\-;_-&quot;$&quot;\ * &quot;-&quot;_-;_-@_-"/>
    <numFmt numFmtId="190" formatCode="&quot;$&quot;#,##0_);[Red]\(&quot;$&quot;#,##0\)"/>
    <numFmt numFmtId="191" formatCode="&quot;$&quot;#,##0.00_);[Red]\(&quot;$&quot;#,##0.00\)"/>
    <numFmt numFmtId="192" formatCode="&quot;$&quot;\ #,##0.00_-;[Red]&quot;$&quot;\ #,##0.00\-"/>
    <numFmt numFmtId="193" formatCode="#\ ??/??"/>
    <numFmt numFmtId="194" formatCode="_-* #,##0.00\ _k_r_-;\-* #,##0.00\ _k_r_-;_-* &quot;-&quot;??\ _k_r_-;_-@_-"/>
    <numFmt numFmtId="195" formatCode="&quot;綅&quot;\t#,##0_);[Red]\(&quot;綅&quot;\t#,##0\)"/>
    <numFmt numFmtId="196" formatCode="&quot;?\t#,##0_);[Red]\(&quot;&quot;?&quot;\t#,##0\)"/>
    <numFmt numFmtId="197" formatCode="_(&quot;$&quot;* #,##0_);_(&quot;$&quot;* \(#,##0\);_(&quot;$&quot;* &quot;-&quot;_);_(@_)"/>
    <numFmt numFmtId="198" formatCode="yy\.mm\.dd"/>
    <numFmt numFmtId="199" formatCode="_-* #,##0_$_-;\-* #,##0_$_-;_-* &quot;-&quot;_$_-;_-@_-"/>
    <numFmt numFmtId="200" formatCode="_-&quot;$&quot;* #,##0.00_-;\-&quot;$&quot;* #,##0.00_-;_-&quot;$&quot;* &quot;-&quot;??_-;_-@_-"/>
    <numFmt numFmtId="201" formatCode="0.0"/>
    <numFmt numFmtId="202" formatCode="_-* #,##0.00_$_-;\-* #,##0.00_$_-;_-* &quot;-&quot;??_$_-;_-@_-"/>
    <numFmt numFmtId="203" formatCode="_-* #,##0&quot;$&quot;_-;\-* #,##0&quot;$&quot;_-;_-* &quot;-&quot;&quot;$&quot;_-;_-@_-"/>
    <numFmt numFmtId="204" formatCode="_-* #,##0.00&quot;$&quot;_-;\-* #,##0.00&quot;$&quot;_-;_-* &quot;-&quot;??&quot;$&quot;_-;_-@_-"/>
    <numFmt numFmtId="205" formatCode="0.00_ "/>
    <numFmt numFmtId="206" formatCode="0.00_);[Red]\(0.00\)"/>
    <numFmt numFmtId="207" formatCode="0_);[Red]\(0\)"/>
    <numFmt numFmtId="208" formatCode="0_ "/>
  </numFmts>
  <fonts count="146">
    <font>
      <sz val="12"/>
      <name val="宋体"/>
      <charset val="134"/>
    </font>
    <font>
      <sz val="16"/>
      <name val="宋体"/>
      <charset val="134"/>
    </font>
    <font>
      <sz val="11"/>
      <name val="宋体"/>
      <charset val="134"/>
    </font>
    <font>
      <sz val="10"/>
      <name val="宋体"/>
      <charset val="134"/>
    </font>
    <font>
      <b/>
      <sz val="14"/>
      <color indexed="8"/>
      <name val="宋体"/>
      <charset val="134"/>
    </font>
    <font>
      <b/>
      <sz val="10"/>
      <name val="宋体"/>
      <charset val="134"/>
    </font>
    <font>
      <sz val="10"/>
      <name val="宋体"/>
      <charset val="134"/>
      <scheme val="minor"/>
    </font>
    <font>
      <sz val="10"/>
      <color indexed="8"/>
      <name val="宋体"/>
      <charset val="134"/>
    </font>
    <font>
      <sz val="10"/>
      <color rgb="FF000000"/>
      <name val="宋体"/>
      <charset val="134"/>
    </font>
    <font>
      <b/>
      <sz val="10"/>
      <name val="宋体"/>
      <charset val="134"/>
      <scheme val="minor"/>
    </font>
    <font>
      <sz val="11"/>
      <color rgb="FF0070C0"/>
      <name val="宋体"/>
      <charset val="134"/>
    </font>
    <font>
      <sz val="11"/>
      <color rgb="FFFFC000"/>
      <name val="宋体"/>
      <charset val="134"/>
    </font>
    <font>
      <b/>
      <u/>
      <sz val="10"/>
      <name val="宋体"/>
      <charset val="134"/>
      <scheme val="minor"/>
    </font>
    <font>
      <sz val="11"/>
      <color rgb="FF0066CC"/>
      <name val="宋体"/>
      <charset val="134"/>
    </font>
    <font>
      <b/>
      <sz val="14"/>
      <name val="宋体"/>
      <charset val="134"/>
    </font>
    <font>
      <sz val="10"/>
      <color rgb="FFFF0000"/>
      <name val="Times New Roman"/>
      <charset val="134"/>
    </font>
    <font>
      <sz val="10"/>
      <color rgb="FFFF0000"/>
      <name val="宋体"/>
      <charset val="134"/>
    </font>
    <font>
      <sz val="10"/>
      <name val="Times New Roman"/>
      <charset val="134"/>
    </font>
    <font>
      <sz val="12"/>
      <color rgb="FF0066CC"/>
      <name val="宋体"/>
      <charset val="134"/>
    </font>
    <font>
      <sz val="12"/>
      <color rgb="FF0070C0"/>
      <name val="宋体"/>
      <charset val="134"/>
    </font>
    <font>
      <sz val="16"/>
      <name val="宋体"/>
      <charset val="134"/>
      <scheme val="minor"/>
    </font>
    <font>
      <sz val="12"/>
      <name val="宋体"/>
      <charset val="134"/>
      <scheme val="minor"/>
    </font>
    <font>
      <sz val="11"/>
      <name val="宋体"/>
      <charset val="134"/>
      <scheme val="minor"/>
    </font>
    <font>
      <b/>
      <sz val="14"/>
      <name val="宋体"/>
      <charset val="134"/>
      <scheme val="minor"/>
    </font>
    <font>
      <sz val="10"/>
      <color indexed="8"/>
      <name val="宋体"/>
      <charset val="134"/>
      <scheme val="minor"/>
    </font>
    <font>
      <sz val="12"/>
      <color rgb="FF0066CC"/>
      <name val="宋体"/>
      <charset val="134"/>
      <scheme val="minor"/>
    </font>
    <font>
      <sz val="11"/>
      <color rgb="FF0066CC"/>
      <name val="宋体"/>
      <charset val="134"/>
      <scheme val="minor"/>
    </font>
    <font>
      <sz val="16"/>
      <name val="Times New Roman"/>
      <charset val="134"/>
    </font>
    <font>
      <sz val="12"/>
      <name val="Times New Roman"/>
      <charset val="134"/>
    </font>
    <font>
      <sz val="11"/>
      <name val="Times New Roman"/>
      <charset val="134"/>
    </font>
    <font>
      <b/>
      <sz val="14"/>
      <name val="Times New Roman"/>
      <charset val="134"/>
    </font>
    <font>
      <b/>
      <sz val="10"/>
      <name val="Times New Roman"/>
      <charset val="134"/>
    </font>
    <font>
      <b/>
      <u/>
      <sz val="10"/>
      <name val="Times New Roman"/>
      <charset val="134"/>
    </font>
    <font>
      <b/>
      <sz val="18"/>
      <name val="Times New Roman"/>
      <charset val="134"/>
    </font>
    <font>
      <b/>
      <sz val="11"/>
      <name val="Times New Roman"/>
      <charset val="134"/>
    </font>
    <font>
      <u/>
      <sz val="11"/>
      <name val="Times New Roman"/>
      <charset val="134"/>
    </font>
    <font>
      <b/>
      <sz val="18"/>
      <name val="宋体"/>
      <charset val="134"/>
    </font>
    <font>
      <sz val="22"/>
      <name val="Times New Roman"/>
      <charset val="134"/>
    </font>
    <font>
      <b/>
      <sz val="24"/>
      <name val="宋体"/>
      <charset val="134"/>
    </font>
    <font>
      <sz val="18"/>
      <name val="宋体"/>
      <charset val="134"/>
    </font>
    <font>
      <sz val="15"/>
      <name val="Times New Roman"/>
      <charset val="134"/>
    </font>
    <font>
      <b/>
      <sz val="32"/>
      <name val="黑体"/>
      <charset val="134"/>
    </font>
    <font>
      <b/>
      <sz val="56"/>
      <name val="Times New Roman"/>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7"/>
      <name val="宋体"/>
      <charset val="134"/>
    </font>
    <font>
      <sz val="12"/>
      <color indexed="17"/>
      <name val="宋体"/>
      <charset val="134"/>
    </font>
    <font>
      <sz val="11"/>
      <color indexed="20"/>
      <name val="宋体"/>
      <charset val="134"/>
    </font>
    <font>
      <sz val="8"/>
      <name val="Times New Roman"/>
      <charset val="134"/>
    </font>
    <font>
      <sz val="12"/>
      <color indexed="9"/>
      <name val="宋体"/>
      <charset val="134"/>
    </font>
    <font>
      <sz val="12"/>
      <color indexed="8"/>
      <name val="宋体"/>
      <charset val="134"/>
    </font>
    <font>
      <sz val="11"/>
      <color indexed="62"/>
      <name val="宋体"/>
      <charset val="134"/>
    </font>
    <font>
      <b/>
      <sz val="10"/>
      <color indexed="10"/>
      <name val="Arial"/>
      <charset val="134"/>
    </font>
    <font>
      <sz val="10"/>
      <name val="Arial"/>
      <charset val="134"/>
    </font>
    <font>
      <sz val="10"/>
      <name val="Geneva"/>
      <charset val="134"/>
    </font>
    <font>
      <sz val="11"/>
      <color indexed="9"/>
      <name val="宋体"/>
      <charset val="134"/>
    </font>
    <font>
      <sz val="10"/>
      <name val="Helv"/>
      <charset val="134"/>
    </font>
    <font>
      <i/>
      <sz val="11"/>
      <color indexed="23"/>
      <name val="宋体"/>
      <charset val="134"/>
    </font>
    <font>
      <sz val="11"/>
      <color indexed="8"/>
      <name val="宋体"/>
      <charset val="134"/>
    </font>
    <font>
      <sz val="10"/>
      <color indexed="8"/>
      <name val="Arial"/>
      <charset val="134"/>
    </font>
    <font>
      <sz val="12"/>
      <color indexed="8"/>
      <name val="楷体_GB2312"/>
      <charset val="134"/>
    </font>
    <font>
      <sz val="10.5"/>
      <color indexed="20"/>
      <name val="宋体"/>
      <charset val="134"/>
    </font>
    <font>
      <b/>
      <sz val="11"/>
      <color indexed="56"/>
      <name val="宋体"/>
      <charset val="134"/>
    </font>
    <font>
      <b/>
      <sz val="18"/>
      <color indexed="56"/>
      <name val="宋体"/>
      <charset val="134"/>
    </font>
    <font>
      <b/>
      <sz val="15"/>
      <color indexed="56"/>
      <name val="宋体"/>
      <charset val="134"/>
    </font>
    <font>
      <u/>
      <sz val="12"/>
      <color indexed="12"/>
      <name val="宋体"/>
      <charset val="134"/>
    </font>
    <font>
      <sz val="10"/>
      <color indexed="20"/>
      <name val="Arial"/>
      <charset val="134"/>
    </font>
    <font>
      <b/>
      <sz val="13"/>
      <color indexed="56"/>
      <name val="宋体"/>
      <charset val="134"/>
    </font>
    <font>
      <sz val="10.5"/>
      <color indexed="17"/>
      <name val="宋体"/>
      <charset val="134"/>
    </font>
    <font>
      <sz val="11"/>
      <name val="ＭＳ Ｐゴシック"/>
      <charset val="134"/>
    </font>
    <font>
      <sz val="12"/>
      <color indexed="9"/>
      <name val="楷体_GB2312"/>
      <charset val="134"/>
    </font>
    <font>
      <b/>
      <sz val="11"/>
      <color indexed="52"/>
      <name val="宋体"/>
      <charset val="134"/>
    </font>
    <font>
      <sz val="12"/>
      <color indexed="16"/>
      <name val="宋体"/>
      <charset val="134"/>
    </font>
    <font>
      <sz val="7"/>
      <name val="Small Fonts"/>
      <charset val="134"/>
    </font>
    <font>
      <sz val="12"/>
      <color indexed="9"/>
      <name val="Helv"/>
      <charset val="134"/>
    </font>
    <font>
      <sz val="11"/>
      <color indexed="52"/>
      <name val="宋体"/>
      <charset val="134"/>
    </font>
    <font>
      <b/>
      <i/>
      <sz val="16"/>
      <name val="Helv"/>
      <charset val="134"/>
    </font>
    <font>
      <sz val="7"/>
      <name val="Helv"/>
      <charset val="134"/>
    </font>
    <font>
      <sz val="12"/>
      <color indexed="10"/>
      <name val="楷体_GB2312"/>
      <charset val="134"/>
    </font>
    <font>
      <sz val="11"/>
      <color indexed="10"/>
      <name val="宋体"/>
      <charset val="134"/>
    </font>
    <font>
      <sz val="10"/>
      <color indexed="20"/>
      <name val="宋体"/>
      <charset val="134"/>
    </font>
    <font>
      <sz val="10"/>
      <color indexed="17"/>
      <name val="宋体"/>
      <charset val="134"/>
    </font>
    <font>
      <sz val="12"/>
      <color indexed="17"/>
      <name val="楷体_GB2312"/>
      <charset val="134"/>
    </font>
    <font>
      <sz val="10"/>
      <name val="MS Sans Serif"/>
      <charset val="134"/>
    </font>
    <font>
      <b/>
      <sz val="10"/>
      <name val="Tms Rmn"/>
      <charset val="134"/>
    </font>
    <font>
      <sz val="12"/>
      <color indexed="20"/>
      <name val="宋体"/>
      <charset val="134"/>
    </font>
    <font>
      <u/>
      <sz val="7.5"/>
      <color indexed="12"/>
      <name val="Arial"/>
      <charset val="134"/>
    </font>
    <font>
      <sz val="12"/>
      <name val="Helv"/>
      <charset val="134"/>
    </font>
    <font>
      <b/>
      <sz val="11"/>
      <color indexed="9"/>
      <name val="宋体"/>
      <charset val="134"/>
    </font>
    <font>
      <sz val="12"/>
      <name val="Arial"/>
      <charset val="134"/>
    </font>
    <font>
      <b/>
      <sz val="11"/>
      <color indexed="8"/>
      <name val="宋体"/>
      <charset val="134"/>
    </font>
    <font>
      <b/>
      <sz val="10"/>
      <name val="MS Sans Serif"/>
      <charset val="134"/>
    </font>
    <font>
      <b/>
      <sz val="12"/>
      <name val="Arial"/>
      <charset val="134"/>
    </font>
    <font>
      <b/>
      <sz val="18"/>
      <name val="Arial"/>
      <charset val="134"/>
    </font>
    <font>
      <b/>
      <sz val="12"/>
      <color indexed="8"/>
      <name val="楷体_GB2312"/>
      <charset val="134"/>
    </font>
    <font>
      <u/>
      <sz val="7.5"/>
      <color indexed="36"/>
      <name val="Arial"/>
      <charset val="134"/>
    </font>
    <font>
      <sz val="8"/>
      <name val="Arial"/>
      <charset val="134"/>
    </font>
    <font>
      <sz val="12"/>
      <name val="官帕眉"/>
      <charset val="134"/>
    </font>
    <font>
      <sz val="11"/>
      <color indexed="60"/>
      <name val="宋体"/>
      <charset val="134"/>
    </font>
    <font>
      <sz val="10"/>
      <name val="Courier"/>
      <charset val="134"/>
    </font>
    <font>
      <b/>
      <sz val="11"/>
      <color indexed="63"/>
      <name val="宋体"/>
      <charset val="134"/>
    </font>
    <font>
      <sz val="7"/>
      <color indexed="10"/>
      <name val="Helv"/>
      <charset val="134"/>
    </font>
    <font>
      <sz val="12"/>
      <color indexed="20"/>
      <name val="楷体_GB2312"/>
      <charset val="134"/>
    </font>
    <font>
      <b/>
      <sz val="12"/>
      <name val="宋体"/>
      <charset val="134"/>
    </font>
    <font>
      <sz val="10"/>
      <color indexed="8"/>
      <name val="MS Sans Serif"/>
      <charset val="134"/>
    </font>
    <font>
      <b/>
      <sz val="15"/>
      <color indexed="56"/>
      <name val="楷体_GB2312"/>
      <charset val="134"/>
    </font>
    <font>
      <b/>
      <sz val="13"/>
      <color indexed="56"/>
      <name val="楷体_GB2312"/>
      <charset val="134"/>
    </font>
    <font>
      <b/>
      <sz val="11"/>
      <color indexed="56"/>
      <name val="楷体_GB2312"/>
      <charset val="134"/>
    </font>
    <font>
      <b/>
      <sz val="14"/>
      <name val="楷体"/>
      <charset val="134"/>
    </font>
    <font>
      <b/>
      <sz val="18"/>
      <color indexed="62"/>
      <name val="宋体"/>
      <charset val="134"/>
    </font>
    <font>
      <sz val="10"/>
      <name val="楷体"/>
      <charset val="134"/>
    </font>
    <font>
      <b/>
      <sz val="12"/>
      <color indexed="8"/>
      <name val="宋体"/>
      <charset val="134"/>
    </font>
    <font>
      <sz val="12"/>
      <name val="바탕체"/>
      <charset val="134"/>
    </font>
    <font>
      <sz val="12"/>
      <color indexed="62"/>
      <name val="楷体_GB2312"/>
      <charset val="134"/>
    </font>
    <font>
      <i/>
      <sz val="12"/>
      <color indexed="23"/>
      <name val="楷体_GB2312"/>
      <charset val="134"/>
    </font>
    <font>
      <b/>
      <sz val="9"/>
      <name val="Arial"/>
      <charset val="134"/>
    </font>
    <font>
      <sz val="10"/>
      <color indexed="17"/>
      <name val="Arial"/>
      <charset val="134"/>
    </font>
    <font>
      <u/>
      <sz val="12"/>
      <color indexed="36"/>
      <name val="宋体"/>
      <charset val="134"/>
    </font>
    <font>
      <b/>
      <sz val="12"/>
      <color indexed="63"/>
      <name val="楷体_GB2312"/>
      <charset val="134"/>
    </font>
    <font>
      <sz val="12"/>
      <name val="新細明體"/>
      <charset val="134"/>
    </font>
    <font>
      <b/>
      <sz val="12"/>
      <color indexed="52"/>
      <name val="楷体_GB2312"/>
      <charset val="134"/>
    </font>
    <font>
      <b/>
      <sz val="12"/>
      <color indexed="9"/>
      <name val="楷体_GB2312"/>
      <charset val="134"/>
    </font>
    <font>
      <sz val="12"/>
      <color indexed="52"/>
      <name val="楷体_GB2312"/>
      <charset val="134"/>
    </font>
    <font>
      <sz val="12"/>
      <color indexed="60"/>
      <name val="楷体_GB2312"/>
      <charset val="134"/>
    </font>
    <font>
      <sz val="12"/>
      <name val="Courier"/>
      <charset val="134"/>
    </font>
    <font>
      <u/>
      <sz val="10"/>
      <name val="宋体"/>
      <charset val="134"/>
    </font>
    <font>
      <b/>
      <sz val="11"/>
      <name val="宋体"/>
      <charset val="134"/>
    </font>
  </fonts>
  <fills count="7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2"/>
        <bgColor indexed="42"/>
      </patternFill>
    </fill>
    <fill>
      <patternFill patternType="solid">
        <fgColor indexed="45"/>
        <bgColor indexed="64"/>
      </patternFill>
    </fill>
    <fill>
      <patternFill patternType="solid">
        <fgColor indexed="54"/>
        <bgColor indexed="54"/>
      </patternFill>
    </fill>
    <fill>
      <patternFill patternType="solid">
        <fgColor indexed="22"/>
        <bgColor indexed="22"/>
      </patternFill>
    </fill>
    <fill>
      <patternFill patternType="solid">
        <fgColor indexed="47"/>
        <bgColor indexed="64"/>
      </patternFill>
    </fill>
    <fill>
      <patternFill patternType="solid">
        <fgColor indexed="52"/>
        <bgColor indexed="52"/>
      </patternFill>
    </fill>
    <fill>
      <patternFill patternType="solid">
        <fgColor indexed="44"/>
        <bgColor indexed="44"/>
      </patternFill>
    </fill>
    <fill>
      <patternFill patternType="solid">
        <fgColor indexed="55"/>
        <bgColor indexed="55"/>
      </patternFill>
    </fill>
    <fill>
      <patternFill patternType="solid">
        <fgColor indexed="13"/>
        <bgColor indexed="64"/>
      </patternFill>
    </fill>
    <fill>
      <patternFill patternType="solid">
        <fgColor indexed="29"/>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51"/>
        <bgColor indexed="64"/>
      </patternFill>
    </fill>
    <fill>
      <patternFill patternType="solid">
        <fgColor indexed="26"/>
        <bgColor indexed="26"/>
      </patternFill>
    </fill>
    <fill>
      <patternFill patternType="solid">
        <fgColor indexed="49"/>
        <bgColor indexed="64"/>
      </patternFill>
    </fill>
    <fill>
      <patternFill patternType="solid">
        <fgColor indexed="47"/>
        <bgColor indexed="47"/>
      </patternFill>
    </fill>
    <fill>
      <patternFill patternType="solid">
        <fgColor indexed="11"/>
        <bgColor indexed="64"/>
      </patternFill>
    </fill>
    <fill>
      <patternFill patternType="solid">
        <fgColor indexed="27"/>
        <bgColor indexed="27"/>
      </patternFill>
    </fill>
    <fill>
      <patternFill patternType="solid">
        <fgColor indexed="31"/>
        <bgColor indexed="64"/>
      </patternFill>
    </fill>
    <fill>
      <patternFill patternType="solid">
        <fgColor indexed="31"/>
        <bgColor indexed="31"/>
      </patternFill>
    </fill>
    <fill>
      <patternFill patternType="solid">
        <fgColor indexed="36"/>
        <bgColor indexed="64"/>
      </patternFill>
    </fill>
    <fill>
      <patternFill patternType="solid">
        <fgColor indexed="30"/>
        <bgColor indexed="64"/>
      </patternFill>
    </fill>
    <fill>
      <patternFill patternType="solid">
        <fgColor indexed="53"/>
        <bgColor indexed="64"/>
      </patternFill>
    </fill>
    <fill>
      <patternFill patternType="solid">
        <fgColor indexed="22"/>
        <bgColor indexed="64"/>
      </patternFill>
    </fill>
    <fill>
      <patternFill patternType="solid">
        <fgColor indexed="45"/>
        <bgColor indexed="45"/>
      </patternFill>
    </fill>
    <fill>
      <patternFill patternType="solid">
        <fgColor indexed="44"/>
        <bgColor indexed="64"/>
      </patternFill>
    </fill>
    <fill>
      <patternFill patternType="solid">
        <fgColor indexed="12"/>
        <bgColor indexed="64"/>
      </patternFill>
    </fill>
    <fill>
      <patternFill patternType="solid">
        <fgColor indexed="57"/>
        <bgColor indexed="64"/>
      </patternFill>
    </fill>
    <fill>
      <patternFill patternType="gray0625"/>
    </fill>
    <fill>
      <patternFill patternType="solid">
        <fgColor indexed="25"/>
        <bgColor indexed="25"/>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5"/>
        <bgColor indexed="64"/>
      </patternFill>
    </fill>
    <fill>
      <patternFill patternType="solid">
        <fgColor indexed="10"/>
        <bgColor indexed="64"/>
      </patternFill>
    </fill>
    <fill>
      <patternFill patternType="solid">
        <fgColor indexed="49"/>
        <bgColor indexed="49"/>
      </patternFill>
    </fill>
    <fill>
      <patternFill patternType="mediumGray">
        <fgColor indexed="22"/>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auto="1"/>
      </top>
      <bottom style="medium">
        <color auto="1"/>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auto="1"/>
      </top>
      <bottom style="double">
        <color auto="1"/>
      </bottom>
      <diagonal/>
    </border>
    <border>
      <left style="thin">
        <color auto="1"/>
      </left>
      <right style="thin">
        <color auto="1"/>
      </right>
      <top/>
      <bottom style="thin">
        <color auto="1"/>
      </bottom>
      <diagonal/>
    </border>
  </borders>
  <cellStyleXfs count="1978">
    <xf numFmtId="0" fontId="0" fillId="0" borderId="0"/>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3" borderId="14"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5" applyNumberFormat="0" applyFill="0" applyAlignment="0" applyProtection="0">
      <alignment vertical="center"/>
    </xf>
    <xf numFmtId="0" fontId="51" fillId="0" borderId="15" applyNumberFormat="0" applyFill="0" applyAlignment="0" applyProtection="0">
      <alignment vertical="center"/>
    </xf>
    <xf numFmtId="0" fontId="52" fillId="0" borderId="16" applyNumberFormat="0" applyFill="0" applyAlignment="0" applyProtection="0">
      <alignment vertical="center"/>
    </xf>
    <xf numFmtId="0" fontId="52" fillId="0" borderId="0" applyNumberFormat="0" applyFill="0" applyBorder="0" applyAlignment="0" applyProtection="0">
      <alignment vertical="center"/>
    </xf>
    <xf numFmtId="0" fontId="53" fillId="4" borderId="17" applyNumberFormat="0" applyAlignment="0" applyProtection="0">
      <alignment vertical="center"/>
    </xf>
    <xf numFmtId="0" fontId="54" fillId="5" borderId="18" applyNumberFormat="0" applyAlignment="0" applyProtection="0">
      <alignment vertical="center"/>
    </xf>
    <xf numFmtId="0" fontId="55" fillId="5" borderId="17" applyNumberFormat="0" applyAlignment="0" applyProtection="0">
      <alignment vertical="center"/>
    </xf>
    <xf numFmtId="0" fontId="56" fillId="6" borderId="19" applyNumberFormat="0" applyAlignment="0" applyProtection="0">
      <alignment vertical="center"/>
    </xf>
    <xf numFmtId="0" fontId="57" fillId="0" borderId="20" applyNumberFormat="0" applyFill="0" applyAlignment="0" applyProtection="0">
      <alignment vertical="center"/>
    </xf>
    <xf numFmtId="0" fontId="58" fillId="0" borderId="21"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7" fillId="0" borderId="0">
      <alignment horizontal="center" wrapText="1"/>
      <protection locked="0"/>
    </xf>
    <xf numFmtId="0" fontId="68" fillId="37" borderId="0" applyNumberFormat="0" applyBorder="0" applyAlignment="0" applyProtection="0"/>
    <xf numFmtId="0" fontId="0" fillId="0" borderId="0">
      <alignment vertical="center"/>
    </xf>
    <xf numFmtId="0" fontId="69" fillId="38" borderId="0" applyNumberFormat="0" applyBorder="0" applyAlignment="0" applyProtection="0"/>
    <xf numFmtId="0" fontId="70" fillId="39" borderId="22" applyNumberFormat="0" applyAlignment="0" applyProtection="0">
      <alignment vertical="center"/>
    </xf>
    <xf numFmtId="0" fontId="66" fillId="36" borderId="0" applyNumberFormat="0" applyBorder="0" applyAlignment="0" applyProtection="0">
      <alignment vertical="center"/>
    </xf>
    <xf numFmtId="0" fontId="68" fillId="40" borderId="0" applyNumberFormat="0" applyBorder="0" applyAlignment="0" applyProtection="0"/>
    <xf numFmtId="0" fontId="68" fillId="41" borderId="0" applyNumberFormat="0" applyBorder="0" applyAlignment="0" applyProtection="0"/>
    <xf numFmtId="0" fontId="0" fillId="0" borderId="0"/>
    <xf numFmtId="0" fontId="0" fillId="0" borderId="0"/>
    <xf numFmtId="0" fontId="68" fillId="42" borderId="0" applyNumberFormat="0" applyBorder="0" applyAlignment="0" applyProtection="0"/>
    <xf numFmtId="0" fontId="71" fillId="43" borderId="0" applyNumberFormat="0" applyBorder="0" applyAlignment="0" applyProtection="0"/>
    <xf numFmtId="0" fontId="72" fillId="0" borderId="0"/>
    <xf numFmtId="0" fontId="64" fillId="34" borderId="0" applyNumberFormat="0" applyBorder="0" applyAlignment="0" applyProtection="0">
      <alignment vertical="center"/>
    </xf>
    <xf numFmtId="0" fontId="68" fillId="37" borderId="0" applyNumberFormat="0" applyBorder="0" applyAlignment="0" applyProtection="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73" fillId="0" borderId="0"/>
    <xf numFmtId="0" fontId="74" fillId="44" borderId="0" applyNumberFormat="0" applyBorder="0" applyAlignment="0" applyProtection="0">
      <alignment vertical="center"/>
    </xf>
    <xf numFmtId="0" fontId="0" fillId="0" borderId="0">
      <alignment vertical="center"/>
    </xf>
    <xf numFmtId="0" fontId="28" fillId="0" borderId="0"/>
    <xf numFmtId="0" fontId="68" fillId="40" borderId="0" applyNumberFormat="0" applyBorder="0" applyAlignment="0" applyProtection="0"/>
    <xf numFmtId="0" fontId="68" fillId="41" borderId="0" applyNumberFormat="0" applyBorder="0" applyAlignment="0" applyProtection="0"/>
    <xf numFmtId="0" fontId="68" fillId="37" borderId="0" applyNumberFormat="0" applyBorder="0" applyAlignment="0" applyProtection="0"/>
    <xf numFmtId="0" fontId="68" fillId="42" borderId="0" applyNumberFormat="0" applyBorder="0" applyAlignment="0" applyProtection="0"/>
    <xf numFmtId="0" fontId="75" fillId="0" borderId="0"/>
    <xf numFmtId="0" fontId="66" fillId="36" borderId="0" applyNumberFormat="0" applyBorder="0" applyAlignment="0" applyProtection="0">
      <alignment vertical="center"/>
    </xf>
    <xf numFmtId="0" fontId="76" fillId="0" borderId="0" applyNumberFormat="0" applyFill="0" applyBorder="0" applyAlignment="0" applyProtection="0">
      <alignment vertical="center"/>
    </xf>
    <xf numFmtId="0" fontId="77" fillId="45" borderId="0" applyNumberFormat="0" applyBorder="0" applyAlignment="0" applyProtection="0">
      <alignment vertical="center"/>
    </xf>
    <xf numFmtId="0" fontId="73" fillId="0" borderId="0"/>
    <xf numFmtId="0" fontId="68" fillId="41" borderId="0" applyNumberFormat="0" applyBorder="0" applyAlignment="0" applyProtection="0"/>
    <xf numFmtId="0" fontId="77" fillId="46" borderId="0" applyNumberFormat="0" applyBorder="0" applyAlignment="0" applyProtection="0">
      <alignment vertical="center"/>
    </xf>
    <xf numFmtId="0" fontId="0" fillId="47" borderId="23" applyNumberFormat="0" applyFont="0" applyAlignment="0" applyProtection="0">
      <alignment vertical="center"/>
    </xf>
    <xf numFmtId="0" fontId="78" fillId="0" borderId="0">
      <alignment vertical="top"/>
    </xf>
    <xf numFmtId="0" fontId="66" fillId="36" borderId="0" applyNumberFormat="0" applyBorder="0" applyAlignment="0" applyProtection="0">
      <alignment vertical="center"/>
    </xf>
    <xf numFmtId="0" fontId="76" fillId="0" borderId="0" applyNumberFormat="0" applyFill="0" applyBorder="0" applyAlignment="0" applyProtection="0">
      <alignment vertical="center"/>
    </xf>
    <xf numFmtId="0" fontId="28" fillId="0" borderId="0"/>
    <xf numFmtId="0" fontId="68" fillId="40" borderId="0" applyNumberFormat="0" applyBorder="0" applyAlignment="0" applyProtection="0"/>
    <xf numFmtId="0" fontId="68" fillId="37" borderId="0" applyNumberFormat="0" applyBorder="0" applyAlignment="0" applyProtection="0"/>
    <xf numFmtId="0" fontId="66" fillId="36" borderId="0" applyNumberFormat="0" applyBorder="0" applyAlignment="0" applyProtection="0">
      <alignment vertical="center"/>
    </xf>
    <xf numFmtId="0" fontId="68" fillId="40" borderId="0" applyNumberFormat="0" applyBorder="0" applyAlignment="0" applyProtection="0"/>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77" fillId="36" borderId="0" applyNumberFormat="0" applyBorder="0" applyAlignment="0" applyProtection="0">
      <alignment vertical="center"/>
    </xf>
    <xf numFmtId="0" fontId="70" fillId="39" borderId="22" applyNumberFormat="0" applyAlignment="0" applyProtection="0">
      <alignment vertical="center"/>
    </xf>
    <xf numFmtId="0" fontId="70" fillId="39" borderId="22" applyNumberFormat="0" applyAlignment="0" applyProtection="0">
      <alignment vertical="center"/>
    </xf>
    <xf numFmtId="0" fontId="79" fillId="45" borderId="0" applyNumberFormat="0" applyBorder="0" applyAlignment="0" applyProtection="0">
      <alignment vertical="center"/>
    </xf>
    <xf numFmtId="0" fontId="78" fillId="0" borderId="0">
      <alignment vertical="top"/>
    </xf>
    <xf numFmtId="0" fontId="64" fillId="34" borderId="0" applyNumberFormat="0" applyBorder="0" applyAlignment="0" applyProtection="0">
      <alignment vertical="center"/>
    </xf>
    <xf numFmtId="0" fontId="77" fillId="48" borderId="0" applyNumberFormat="0" applyBorder="0" applyAlignment="0" applyProtection="0">
      <alignment vertical="center"/>
    </xf>
    <xf numFmtId="0" fontId="65" fillId="46" borderId="0" applyNumberFormat="0" applyBorder="0" applyAlignment="0" applyProtection="0">
      <alignment vertical="center"/>
    </xf>
    <xf numFmtId="176" fontId="72" fillId="0" borderId="0" applyFont="0" applyFill="0" applyBorder="0" applyAlignment="0" applyProtection="0"/>
    <xf numFmtId="0" fontId="80" fillId="45" borderId="0" applyNumberFormat="0" applyBorder="0" applyAlignment="0" applyProtection="0">
      <alignment vertical="center"/>
    </xf>
    <xf numFmtId="0" fontId="66" fillId="36" borderId="0" applyNumberFormat="0" applyBorder="0" applyAlignment="0" applyProtection="0">
      <alignment vertical="center"/>
    </xf>
    <xf numFmtId="0" fontId="28" fillId="0" borderId="0"/>
    <xf numFmtId="0" fontId="81" fillId="0" borderId="24" applyNumberFormat="0" applyFill="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48" borderId="0" applyNumberFormat="0" applyBorder="0" applyAlignment="0" applyProtection="0">
      <alignment vertical="center"/>
    </xf>
    <xf numFmtId="0" fontId="65" fillId="46" borderId="0" applyNumberFormat="0" applyBorder="0" applyAlignment="0" applyProtection="0">
      <alignment vertical="center"/>
    </xf>
    <xf numFmtId="0" fontId="69" fillId="49" borderId="0" applyNumberFormat="0" applyBorder="0" applyAlignment="0" applyProtection="0"/>
    <xf numFmtId="0" fontId="69" fillId="49" borderId="0" applyNumberFormat="0" applyBorder="0" applyAlignment="0" applyProtection="0"/>
    <xf numFmtId="41" fontId="69" fillId="0" borderId="0" applyFont="0" applyFill="0" applyBorder="0" applyAlignment="0" applyProtection="0">
      <alignment vertical="center"/>
    </xf>
    <xf numFmtId="0" fontId="0" fillId="0" borderId="0">
      <alignment vertical="center"/>
    </xf>
    <xf numFmtId="0" fontId="69" fillId="38" borderId="0" applyNumberFormat="0" applyBorder="0" applyAlignment="0" applyProtection="0"/>
    <xf numFmtId="0" fontId="69" fillId="38" borderId="0" applyNumberFormat="0" applyBorder="0" applyAlignment="0" applyProtection="0"/>
    <xf numFmtId="0" fontId="64" fillId="34" borderId="0" applyNumberFormat="0" applyBorder="0" applyAlignment="0" applyProtection="0">
      <alignment vertical="center"/>
    </xf>
    <xf numFmtId="0" fontId="82" fillId="0" borderId="0" applyNumberFormat="0" applyFill="0" applyBorder="0" applyAlignment="0" applyProtection="0">
      <alignment vertical="center"/>
    </xf>
    <xf numFmtId="0" fontId="70" fillId="39" borderId="22" applyNumberFormat="0" applyAlignment="0" applyProtection="0">
      <alignment vertical="center"/>
    </xf>
    <xf numFmtId="0" fontId="70" fillId="39" borderId="22" applyNumberFormat="0" applyAlignment="0" applyProtection="0">
      <alignment vertical="center"/>
    </xf>
    <xf numFmtId="0" fontId="74" fillId="50" borderId="0" applyNumberFormat="0" applyBorder="0" applyAlignment="0" applyProtection="0">
      <alignment vertical="center"/>
    </xf>
    <xf numFmtId="0" fontId="80" fillId="45" borderId="0" applyNumberFormat="0" applyBorder="0" applyAlignment="0" applyProtection="0">
      <alignment vertical="center"/>
    </xf>
    <xf numFmtId="0" fontId="68" fillId="40" borderId="0" applyNumberFormat="0" applyBorder="0" applyAlignment="0" applyProtection="0"/>
    <xf numFmtId="0" fontId="69" fillId="49" borderId="0" applyNumberFormat="0" applyBorder="0" applyAlignment="0" applyProtection="0"/>
    <xf numFmtId="0" fontId="70" fillId="39" borderId="22" applyNumberFormat="0" applyAlignment="0" applyProtection="0">
      <alignment vertical="center"/>
    </xf>
    <xf numFmtId="0" fontId="75" fillId="0" borderId="0"/>
    <xf numFmtId="0" fontId="81" fillId="0" borderId="24" applyNumberFormat="0" applyFill="0" applyAlignment="0" applyProtection="0">
      <alignment vertical="center"/>
    </xf>
    <xf numFmtId="0" fontId="77" fillId="34" borderId="0" applyNumberFormat="0" applyBorder="0" applyAlignment="0" applyProtection="0">
      <alignment vertical="center"/>
    </xf>
    <xf numFmtId="0" fontId="64" fillId="34" borderId="0" applyNumberFormat="0" applyBorder="0" applyAlignment="0" applyProtection="0">
      <alignment vertical="center"/>
    </xf>
    <xf numFmtId="0" fontId="77" fillId="44" borderId="0" applyNumberFormat="0" applyBorder="0" applyAlignment="0" applyProtection="0">
      <alignment vertical="center"/>
    </xf>
    <xf numFmtId="0" fontId="66" fillId="36" borderId="0" applyNumberFormat="0" applyBorder="0" applyAlignment="0" applyProtection="0">
      <alignment vertical="center"/>
    </xf>
    <xf numFmtId="0" fontId="31" fillId="0" borderId="0" applyNumberFormat="0" applyFill="0" applyBorder="0" applyAlignment="0" applyProtection="0"/>
    <xf numFmtId="0" fontId="72" fillId="0" borderId="0"/>
    <xf numFmtId="0" fontId="69" fillId="51" borderId="0" applyNumberFormat="0" applyBorder="0" applyAlignment="0" applyProtection="0"/>
    <xf numFmtId="0" fontId="69" fillId="38" borderId="0" applyNumberFormat="0" applyBorder="0" applyAlignment="0" applyProtection="0"/>
    <xf numFmtId="0" fontId="69" fillId="51" borderId="0" applyNumberFormat="0" applyBorder="0" applyAlignment="0" applyProtection="0"/>
    <xf numFmtId="0" fontId="0" fillId="0" borderId="0"/>
    <xf numFmtId="0" fontId="72" fillId="0" borderId="0"/>
    <xf numFmtId="0" fontId="77" fillId="0" borderId="0">
      <alignment vertical="center"/>
    </xf>
    <xf numFmtId="0" fontId="69" fillId="49" borderId="0" applyNumberFormat="0" applyBorder="0" applyAlignment="0" applyProtection="0"/>
    <xf numFmtId="0" fontId="78" fillId="0" borderId="0">
      <alignment vertical="top"/>
    </xf>
    <xf numFmtId="0" fontId="83" fillId="0" borderId="25" applyNumberFormat="0" applyFill="0" applyAlignment="0" applyProtection="0">
      <alignment vertical="center"/>
    </xf>
    <xf numFmtId="0" fontId="64" fillId="34" borderId="0" applyNumberFormat="0" applyBorder="0" applyAlignment="0" applyProtection="0">
      <alignment vertical="center"/>
    </xf>
    <xf numFmtId="0" fontId="84" fillId="0" borderId="0" applyNumberFormat="0" applyFill="0" applyBorder="0" applyAlignment="0" applyProtection="0">
      <alignment vertical="top"/>
      <protection locked="0"/>
    </xf>
    <xf numFmtId="0" fontId="68" fillId="37" borderId="0" applyNumberFormat="0" applyBorder="0" applyAlignment="0" applyProtection="0"/>
    <xf numFmtId="49" fontId="72" fillId="0" borderId="0" applyFont="0" applyFill="0" applyBorder="0" applyAlignment="0" applyProtection="0"/>
    <xf numFmtId="0" fontId="78" fillId="0" borderId="0">
      <alignment vertical="top"/>
    </xf>
    <xf numFmtId="0" fontId="68" fillId="41" borderId="0" applyNumberFormat="0" applyBorder="0" applyAlignment="0" applyProtection="0"/>
    <xf numFmtId="0" fontId="74" fillId="52" borderId="0" applyNumberFormat="0" applyBorder="0" applyAlignment="0" applyProtection="0">
      <alignment vertical="center"/>
    </xf>
    <xf numFmtId="0" fontId="78" fillId="0" borderId="0">
      <alignment vertical="top"/>
    </xf>
    <xf numFmtId="0" fontId="28" fillId="0" borderId="0"/>
    <xf numFmtId="0" fontId="69" fillId="53" borderId="0" applyNumberFormat="0" applyBorder="0" applyAlignment="0" applyProtection="0"/>
    <xf numFmtId="0" fontId="77" fillId="54" borderId="0" applyNumberFormat="0" applyBorder="0" applyAlignment="0" applyProtection="0">
      <alignment vertical="center"/>
    </xf>
    <xf numFmtId="0" fontId="69" fillId="55" borderId="0" applyNumberFormat="0" applyBorder="0" applyAlignment="0" applyProtection="0"/>
    <xf numFmtId="0" fontId="28" fillId="0" borderId="0"/>
    <xf numFmtId="0" fontId="0" fillId="0" borderId="0"/>
    <xf numFmtId="41" fontId="72" fillId="0" borderId="0" applyFont="0" applyFill="0" applyBorder="0" applyAlignment="0" applyProtection="0"/>
    <xf numFmtId="0" fontId="75" fillId="0" borderId="0"/>
    <xf numFmtId="0" fontId="66" fillId="36" borderId="0" applyNumberFormat="0" applyBorder="0" applyAlignment="0" applyProtection="0">
      <alignment vertical="center"/>
    </xf>
    <xf numFmtId="0" fontId="68" fillId="42" borderId="0" applyNumberFormat="0" applyBorder="0" applyAlignment="0" applyProtection="0"/>
    <xf numFmtId="0" fontId="75" fillId="0" borderId="0"/>
    <xf numFmtId="0" fontId="74" fillId="56" borderId="0" applyNumberFormat="0" applyBorder="0" applyAlignment="0" applyProtection="0">
      <alignment vertical="center"/>
    </xf>
    <xf numFmtId="0" fontId="66" fillId="36" borderId="0" applyNumberFormat="0" applyBorder="0" applyAlignment="0" applyProtection="0">
      <alignment vertical="center"/>
    </xf>
    <xf numFmtId="0" fontId="78" fillId="0" borderId="0">
      <alignment vertical="top"/>
    </xf>
    <xf numFmtId="0" fontId="65" fillId="46" borderId="0" applyNumberFormat="0" applyBorder="0" applyAlignment="0" applyProtection="0">
      <alignment vertical="center"/>
    </xf>
    <xf numFmtId="0" fontId="69" fillId="49" borderId="0" applyNumberFormat="0" applyBorder="0" applyAlignment="0" applyProtection="0"/>
    <xf numFmtId="0" fontId="78" fillId="0" borderId="0">
      <alignment vertical="top"/>
    </xf>
    <xf numFmtId="0" fontId="66" fillId="36" borderId="0" applyNumberFormat="0" applyBorder="0" applyAlignment="0" applyProtection="0">
      <alignment vertical="center"/>
    </xf>
    <xf numFmtId="0" fontId="77" fillId="39" borderId="0" applyNumberFormat="0" applyBorder="0" applyAlignment="0" applyProtection="0">
      <alignment vertical="center"/>
    </xf>
    <xf numFmtId="0" fontId="78" fillId="0" borderId="0">
      <alignment vertical="top"/>
    </xf>
    <xf numFmtId="0" fontId="3" fillId="0" borderId="0"/>
    <xf numFmtId="0" fontId="64" fillId="34" borderId="0" applyNumberFormat="0" applyBorder="0" applyAlignment="0" applyProtection="0">
      <alignment vertical="center"/>
    </xf>
    <xf numFmtId="0" fontId="73" fillId="0" borderId="0"/>
    <xf numFmtId="0" fontId="69" fillId="38" borderId="0" applyNumberFormat="0" applyBorder="0" applyAlignment="0" applyProtection="0"/>
    <xf numFmtId="0" fontId="72" fillId="0" borderId="0"/>
    <xf numFmtId="0" fontId="72" fillId="0" borderId="0"/>
    <xf numFmtId="0" fontId="72" fillId="0" borderId="0"/>
    <xf numFmtId="0" fontId="72" fillId="0" borderId="0"/>
    <xf numFmtId="0" fontId="85" fillId="36" borderId="0" applyNumberFormat="0" applyBorder="0" applyAlignment="0" applyProtection="0">
      <alignment vertical="center"/>
    </xf>
    <xf numFmtId="0" fontId="66" fillId="36" borderId="0" applyNumberFormat="0" applyBorder="0" applyAlignment="0" applyProtection="0">
      <alignment vertical="center"/>
    </xf>
    <xf numFmtId="0" fontId="68" fillId="42" borderId="0" applyNumberFormat="0" applyBorder="0" applyAlignment="0" applyProtection="0"/>
    <xf numFmtId="0" fontId="73" fillId="0" borderId="0"/>
    <xf numFmtId="0" fontId="28" fillId="0" borderId="0"/>
    <xf numFmtId="0" fontId="86" fillId="0" borderId="26" applyNumberFormat="0" applyFill="0" applyAlignment="0" applyProtection="0">
      <alignment vertical="center"/>
    </xf>
    <xf numFmtId="0" fontId="87" fillId="46" borderId="0" applyNumberFormat="0" applyBorder="0" applyAlignment="0" applyProtection="0">
      <alignment vertical="center"/>
    </xf>
    <xf numFmtId="0" fontId="77" fillId="54" borderId="0" applyNumberFormat="0" applyBorder="0" applyAlignment="0" applyProtection="0">
      <alignment vertical="center"/>
    </xf>
    <xf numFmtId="0" fontId="69" fillId="55" borderId="0" applyNumberFormat="0" applyBorder="0" applyAlignment="0" applyProtection="0"/>
    <xf numFmtId="0" fontId="0" fillId="0" borderId="0"/>
    <xf numFmtId="0" fontId="77" fillId="54" borderId="0" applyNumberFormat="0" applyBorder="0" applyAlignment="0" applyProtection="0">
      <alignment vertical="center"/>
    </xf>
    <xf numFmtId="0" fontId="77" fillId="54" borderId="0" applyNumberFormat="0" applyBorder="0" applyAlignment="0" applyProtection="0">
      <alignment vertical="center"/>
    </xf>
    <xf numFmtId="0" fontId="69" fillId="55" borderId="0" applyNumberFormat="0" applyBorder="0" applyAlignment="0" applyProtection="0"/>
    <xf numFmtId="0" fontId="0" fillId="0" borderId="0"/>
    <xf numFmtId="0" fontId="77" fillId="54" borderId="0" applyNumberFormat="0" applyBorder="0" applyAlignment="0" applyProtection="0">
      <alignment vertical="center"/>
    </xf>
    <xf numFmtId="0" fontId="69" fillId="55" borderId="0" applyNumberFormat="0" applyBorder="0" applyAlignment="0" applyProtection="0"/>
    <xf numFmtId="0" fontId="0" fillId="0" borderId="0"/>
    <xf numFmtId="0" fontId="64" fillId="34" borderId="0" applyNumberFormat="0" applyBorder="0" applyAlignment="0" applyProtection="0">
      <alignment vertical="center"/>
    </xf>
    <xf numFmtId="0" fontId="77" fillId="54" borderId="0" applyNumberFormat="0" applyBorder="0" applyAlignment="0" applyProtection="0">
      <alignment vertical="center"/>
    </xf>
    <xf numFmtId="0" fontId="69" fillId="55" borderId="0" applyNumberFormat="0" applyBorder="0" applyAlignment="0" applyProtection="0"/>
    <xf numFmtId="0" fontId="0" fillId="0" borderId="0"/>
    <xf numFmtId="0" fontId="70" fillId="39" borderId="22" applyNumberFormat="0" applyAlignment="0" applyProtection="0">
      <alignment vertical="center"/>
    </xf>
    <xf numFmtId="0" fontId="77" fillId="54" borderId="0" applyNumberFormat="0" applyBorder="0" applyAlignment="0" applyProtection="0">
      <alignment vertical="center"/>
    </xf>
    <xf numFmtId="0" fontId="69" fillId="55" borderId="0" applyNumberFormat="0" applyBorder="0" applyAlignment="0" applyProtection="0"/>
    <xf numFmtId="0" fontId="79" fillId="52" borderId="0" applyNumberFormat="0" applyBorder="0" applyAlignment="0" applyProtection="0">
      <alignment vertical="center"/>
    </xf>
    <xf numFmtId="0" fontId="77" fillId="4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66" fillId="36" borderId="0" applyNumberFormat="0" applyBorder="0" applyAlignment="0" applyProtection="0">
      <alignment vertical="center"/>
    </xf>
    <xf numFmtId="0" fontId="77" fillId="36" borderId="0" applyNumberFormat="0" applyBorder="0" applyAlignment="0" applyProtection="0">
      <alignment vertical="center"/>
    </xf>
    <xf numFmtId="0" fontId="77" fillId="34" borderId="0" applyNumberFormat="0" applyBorder="0" applyAlignment="0" applyProtection="0">
      <alignment vertical="center"/>
    </xf>
    <xf numFmtId="0" fontId="70" fillId="39" borderId="22" applyNumberFormat="0" applyAlignment="0" applyProtection="0">
      <alignment vertical="center"/>
    </xf>
    <xf numFmtId="0" fontId="81" fillId="0" borderId="24" applyNumberFormat="0" applyFill="0" applyAlignment="0" applyProtection="0">
      <alignment vertical="center"/>
    </xf>
    <xf numFmtId="0" fontId="77" fillId="34" borderId="0" applyNumberFormat="0" applyBorder="0" applyAlignment="0" applyProtection="0">
      <alignment vertical="center"/>
    </xf>
    <xf numFmtId="0" fontId="81" fillId="0" borderId="0" applyNumberFormat="0" applyFill="0" applyBorder="0" applyAlignment="0" applyProtection="0">
      <alignment vertical="center"/>
    </xf>
    <xf numFmtId="38" fontId="88" fillId="0" borderId="0" applyFont="0" applyFill="0" applyBorder="0" applyAlignment="0" applyProtection="0"/>
    <xf numFmtId="0" fontId="68" fillId="40" borderId="0" applyNumberFormat="0" applyBorder="0" applyAlignment="0" applyProtection="0"/>
    <xf numFmtId="0" fontId="89" fillId="57" borderId="0" applyNumberFormat="0" applyBorder="0" applyAlignment="0" applyProtection="0">
      <alignment vertical="center"/>
    </xf>
    <xf numFmtId="0" fontId="77" fillId="34" borderId="0" applyNumberFormat="0" applyBorder="0" applyAlignment="0" applyProtection="0">
      <alignment vertical="center"/>
    </xf>
    <xf numFmtId="0" fontId="81" fillId="0" borderId="0" applyNumberFormat="0" applyFill="0" applyBorder="0" applyAlignment="0" applyProtection="0">
      <alignment vertical="center"/>
    </xf>
    <xf numFmtId="0" fontId="77" fillId="34" borderId="0" applyNumberFormat="0" applyBorder="0" applyAlignment="0" applyProtection="0">
      <alignment vertical="center"/>
    </xf>
    <xf numFmtId="0" fontId="68" fillId="51" borderId="0" applyNumberFormat="0" applyBorder="0" applyAlignment="0" applyProtection="0"/>
    <xf numFmtId="0" fontId="64" fillId="34" borderId="0" applyNumberFormat="0" applyBorder="0" applyAlignment="0" applyProtection="0">
      <alignment vertical="center"/>
    </xf>
    <xf numFmtId="0" fontId="77" fillId="45" borderId="0" applyNumberFormat="0" applyBorder="0" applyAlignment="0" applyProtection="0">
      <alignment vertical="center"/>
    </xf>
    <xf numFmtId="0" fontId="0" fillId="0" borderId="0"/>
    <xf numFmtId="0" fontId="74" fillId="58" borderId="0" applyNumberFormat="0" applyBorder="0" applyAlignment="0" applyProtection="0">
      <alignment vertical="center"/>
    </xf>
    <xf numFmtId="0" fontId="68" fillId="51" borderId="0" applyNumberFormat="0" applyBorder="0" applyAlignment="0" applyProtection="0"/>
    <xf numFmtId="0" fontId="77" fillId="45" borderId="0" applyNumberFormat="0" applyBorder="0" applyAlignment="0" applyProtection="0">
      <alignment vertical="center"/>
    </xf>
    <xf numFmtId="0" fontId="77" fillId="45" borderId="0" applyNumberFormat="0" applyBorder="0" applyAlignment="0" applyProtection="0">
      <alignment vertical="center"/>
    </xf>
    <xf numFmtId="0" fontId="77" fillId="45" borderId="0" applyNumberFormat="0" applyBorder="0" applyAlignment="0" applyProtection="0">
      <alignment vertical="center"/>
    </xf>
    <xf numFmtId="0" fontId="77" fillId="45" borderId="0" applyNumberFormat="0" applyBorder="0" applyAlignment="0" applyProtection="0">
      <alignment vertical="center"/>
    </xf>
    <xf numFmtId="0" fontId="0" fillId="0" borderId="0" applyNumberFormat="0"/>
    <xf numFmtId="0" fontId="68" fillId="40" borderId="0" applyNumberFormat="0" applyBorder="0" applyAlignment="0" applyProtection="0"/>
    <xf numFmtId="0" fontId="68" fillId="51" borderId="0" applyNumberFormat="0" applyBorder="0" applyAlignment="0" applyProtection="0"/>
    <xf numFmtId="0" fontId="89" fillId="44" borderId="0" applyNumberFormat="0" applyBorder="0" applyAlignment="0" applyProtection="0">
      <alignment vertical="center"/>
    </xf>
    <xf numFmtId="0" fontId="77" fillId="45"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8" fillId="51" borderId="0" applyNumberFormat="0" applyBorder="0" applyAlignment="0" applyProtection="0"/>
    <xf numFmtId="0" fontId="77" fillId="46" borderId="0" applyNumberFormat="0" applyBorder="0" applyAlignment="0" applyProtection="0">
      <alignment vertical="center"/>
    </xf>
    <xf numFmtId="0" fontId="68" fillId="51" borderId="0" applyNumberFormat="0" applyBorder="0" applyAlignment="0" applyProtection="0"/>
    <xf numFmtId="0" fontId="77" fillId="46" borderId="0" applyNumberFormat="0" applyBorder="0" applyAlignment="0" applyProtection="0">
      <alignment vertical="center"/>
    </xf>
    <xf numFmtId="0" fontId="77" fillId="46" borderId="0" applyNumberFormat="0" applyBorder="0" applyAlignment="0" applyProtection="0">
      <alignment vertical="center"/>
    </xf>
    <xf numFmtId="0" fontId="77" fillId="46" borderId="0" applyNumberFormat="0" applyBorder="0" applyAlignment="0" applyProtection="0">
      <alignment vertical="center"/>
    </xf>
    <xf numFmtId="0" fontId="68" fillId="40" borderId="0" applyNumberFormat="0" applyBorder="0" applyAlignment="0" applyProtection="0"/>
    <xf numFmtId="0" fontId="89" fillId="52" borderId="0" applyNumberFormat="0" applyBorder="0" applyAlignment="0" applyProtection="0">
      <alignment vertical="center"/>
    </xf>
    <xf numFmtId="0" fontId="77" fillId="46" borderId="0" applyNumberFormat="0" applyBorder="0" applyAlignment="0" applyProtection="0">
      <alignment vertical="center"/>
    </xf>
    <xf numFmtId="0" fontId="77" fillId="39" borderId="0" applyNumberFormat="0" applyBorder="0" applyAlignment="0" applyProtection="0">
      <alignment vertical="center"/>
    </xf>
    <xf numFmtId="0" fontId="68" fillId="42" borderId="0" applyNumberFormat="0" applyBorder="0" applyAlignment="0" applyProtection="0"/>
    <xf numFmtId="0" fontId="66" fillId="36"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90" fillId="59" borderId="22" applyNumberFormat="0" applyAlignment="0" applyProtection="0">
      <alignment vertical="center"/>
    </xf>
    <xf numFmtId="0" fontId="66" fillId="36" borderId="0" applyNumberFormat="0" applyBorder="0" applyAlignment="0" applyProtection="0">
      <alignment vertical="center"/>
    </xf>
    <xf numFmtId="0" fontId="91" fillId="60" borderId="0" applyNumberFormat="0" applyBorder="0" applyAlignment="0" applyProtection="0"/>
    <xf numFmtId="37" fontId="92" fillId="0" borderId="0"/>
    <xf numFmtId="0" fontId="77" fillId="39" borderId="0" applyNumberFormat="0" applyBorder="0" applyAlignment="0" applyProtection="0">
      <alignment vertical="center"/>
    </xf>
    <xf numFmtId="0" fontId="68" fillId="40" borderId="0" applyNumberFormat="0" applyBorder="0" applyAlignment="0" applyProtection="0"/>
    <xf numFmtId="0" fontId="89" fillId="56" borderId="0" applyNumberFormat="0" applyBorder="0" applyAlignment="0" applyProtection="0">
      <alignment vertical="center"/>
    </xf>
    <xf numFmtId="0" fontId="66" fillId="36" borderId="0" applyNumberFormat="0" applyBorder="0" applyAlignment="0" applyProtection="0">
      <alignment vertical="center"/>
    </xf>
    <xf numFmtId="0" fontId="77" fillId="39" borderId="0" applyNumberFormat="0" applyBorder="0" applyAlignment="0" applyProtection="0">
      <alignment vertical="center"/>
    </xf>
    <xf numFmtId="0" fontId="66" fillId="36" borderId="0" applyNumberFormat="0" applyBorder="0" applyAlignment="0" applyProtection="0">
      <alignment vertical="center"/>
    </xf>
    <xf numFmtId="0" fontId="77" fillId="39" borderId="0" applyNumberFormat="0" applyBorder="0" applyAlignment="0" applyProtection="0">
      <alignment vertical="center"/>
    </xf>
    <xf numFmtId="0" fontId="68" fillId="37" borderId="0" applyNumberFormat="0" applyBorder="0" applyAlignment="0" applyProtection="0"/>
    <xf numFmtId="0" fontId="79" fillId="54" borderId="0" applyNumberFormat="0" applyBorder="0" applyAlignment="0" applyProtection="0">
      <alignment vertical="center"/>
    </xf>
    <xf numFmtId="0" fontId="79" fillId="36" borderId="0" applyNumberFormat="0" applyBorder="0" applyAlignment="0" applyProtection="0">
      <alignment vertical="center"/>
    </xf>
    <xf numFmtId="0" fontId="86" fillId="0" borderId="26" applyNumberFormat="0" applyFill="0" applyAlignment="0" applyProtection="0">
      <alignment vertical="center"/>
    </xf>
    <xf numFmtId="0" fontId="79" fillId="34" borderId="0" applyNumberFormat="0" applyBorder="0" applyAlignment="0" applyProtection="0">
      <alignment vertical="center"/>
    </xf>
    <xf numFmtId="0" fontId="0" fillId="0" borderId="0"/>
    <xf numFmtId="0" fontId="79" fillId="45" borderId="0" applyNumberFormat="0" applyBorder="0" applyAlignment="0" applyProtection="0">
      <alignment vertical="center"/>
    </xf>
    <xf numFmtId="0" fontId="0" fillId="0" borderId="0">
      <alignment vertical="center"/>
    </xf>
    <xf numFmtId="0" fontId="79" fillId="46" borderId="0" applyNumberFormat="0" applyBorder="0" applyAlignment="0" applyProtection="0">
      <alignment vertical="center"/>
    </xf>
    <xf numFmtId="0" fontId="79" fillId="39" borderId="0" applyNumberFormat="0" applyBorder="0" applyAlignment="0" applyProtection="0">
      <alignment vertical="center"/>
    </xf>
    <xf numFmtId="0" fontId="65" fillId="35" borderId="0" applyNumberFormat="0" applyBorder="0" applyAlignment="0" applyProtection="0"/>
    <xf numFmtId="0" fontId="77" fillId="61" borderId="0" applyNumberFormat="0" applyBorder="0" applyAlignment="0" applyProtection="0">
      <alignment vertical="center"/>
    </xf>
    <xf numFmtId="0" fontId="65" fillId="35" borderId="0" applyNumberFormat="0" applyBorder="0" applyAlignment="0" applyProtection="0"/>
    <xf numFmtId="0" fontId="66" fillId="36" borderId="0" applyNumberFormat="0" applyBorder="0" applyAlignment="0" applyProtection="0">
      <alignment vertical="center"/>
    </xf>
    <xf numFmtId="0" fontId="77" fillId="61"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77" fillId="61" borderId="0" applyNumberFormat="0" applyBorder="0" applyAlignment="0" applyProtection="0">
      <alignment vertical="center"/>
    </xf>
    <xf numFmtId="177" fontId="93" fillId="62" borderId="0"/>
    <xf numFmtId="0" fontId="83" fillId="0" borderId="25" applyNumberFormat="0" applyFill="0" applyAlignment="0" applyProtection="0">
      <alignment vertical="center"/>
    </xf>
    <xf numFmtId="0" fontId="66" fillId="36" borderId="0" applyNumberFormat="0" applyBorder="0" applyAlignment="0" applyProtection="0">
      <alignment vertical="center"/>
    </xf>
    <xf numFmtId="0" fontId="77" fillId="61"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77" fillId="61" borderId="0" applyNumberFormat="0" applyBorder="0" applyAlignment="0" applyProtection="0">
      <alignment vertical="center"/>
    </xf>
    <xf numFmtId="0" fontId="77" fillId="61" borderId="0" applyNumberFormat="0" applyBorder="0" applyAlignment="0" applyProtection="0">
      <alignment vertical="center"/>
    </xf>
    <xf numFmtId="0" fontId="65" fillId="35" borderId="0" applyNumberFormat="0" applyBorder="0" applyAlignment="0" applyProtection="0"/>
    <xf numFmtId="0" fontId="77" fillId="44" borderId="0" applyNumberFormat="0" applyBorder="0" applyAlignment="0" applyProtection="0">
      <alignment vertical="center"/>
    </xf>
    <xf numFmtId="0" fontId="65" fillId="35" borderId="0" applyNumberFormat="0" applyBorder="0" applyAlignment="0" applyProtection="0"/>
    <xf numFmtId="0" fontId="77" fillId="44" borderId="0" applyNumberFormat="0" applyBorder="0" applyAlignment="0" applyProtection="0">
      <alignment vertical="center"/>
    </xf>
    <xf numFmtId="0" fontId="69" fillId="49" borderId="0" applyNumberFormat="0" applyBorder="0" applyAlignment="0" applyProtection="0"/>
    <xf numFmtId="0" fontId="77" fillId="44" borderId="0" applyNumberFormat="0" applyBorder="0" applyAlignment="0" applyProtection="0">
      <alignment vertical="center"/>
    </xf>
    <xf numFmtId="0" fontId="86" fillId="0" borderId="26" applyNumberFormat="0" applyFill="0" applyAlignment="0" applyProtection="0">
      <alignment vertical="center"/>
    </xf>
    <xf numFmtId="0" fontId="87" fillId="4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77" fillId="44" borderId="0" applyNumberFormat="0" applyBorder="0" applyAlignment="0" applyProtection="0">
      <alignment vertical="center"/>
    </xf>
    <xf numFmtId="0" fontId="77" fillId="44" borderId="0" applyNumberFormat="0" applyBorder="0" applyAlignment="0" applyProtection="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68" fillId="41" borderId="0" applyNumberFormat="0" applyBorder="0" applyAlignment="0" applyProtection="0"/>
    <xf numFmtId="0" fontId="77" fillId="52" borderId="0" applyNumberFormat="0" applyBorder="0" applyAlignment="0" applyProtection="0">
      <alignment vertical="center"/>
    </xf>
    <xf numFmtId="0" fontId="70" fillId="39" borderId="22" applyNumberFormat="0" applyAlignment="0" applyProtection="0">
      <alignment vertical="center"/>
    </xf>
    <xf numFmtId="0" fontId="81" fillId="0" borderId="24" applyNumberFormat="0" applyFill="0" applyAlignment="0" applyProtection="0">
      <alignment vertical="center"/>
    </xf>
    <xf numFmtId="178" fontId="17" fillId="0" borderId="0"/>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94" fillId="0" borderId="27" applyNumberFormat="0" applyFill="0" applyAlignment="0" applyProtection="0">
      <alignment vertical="center"/>
    </xf>
    <xf numFmtId="0" fontId="95" fillId="0" borderId="0"/>
    <xf numFmtId="0" fontId="77" fillId="45" borderId="0" applyNumberFormat="0" applyBorder="0" applyAlignment="0" applyProtection="0">
      <alignment vertical="center"/>
    </xf>
    <xf numFmtId="0" fontId="77" fillId="45" borderId="0" applyNumberFormat="0" applyBorder="0" applyAlignment="0" applyProtection="0">
      <alignment vertical="center"/>
    </xf>
    <xf numFmtId="0" fontId="77" fillId="45" borderId="0" applyNumberFormat="0" applyBorder="0" applyAlignment="0" applyProtection="0">
      <alignment vertical="center"/>
    </xf>
    <xf numFmtId="0" fontId="81" fillId="0" borderId="0" applyNumberFormat="0" applyFill="0" applyBorder="0" applyAlignment="0" applyProtection="0">
      <alignment vertical="center"/>
    </xf>
    <xf numFmtId="0" fontId="77" fillId="45" borderId="0" applyNumberFormat="0" applyBorder="0" applyAlignment="0" applyProtection="0">
      <alignment vertical="center"/>
    </xf>
    <xf numFmtId="0" fontId="0" fillId="0" borderId="0"/>
    <xf numFmtId="179" fontId="72" fillId="0" borderId="0" applyFont="0" applyFill="0" applyBorder="0" applyAlignment="0" applyProtection="0"/>
    <xf numFmtId="0" fontId="77" fillId="45" borderId="0" applyNumberFormat="0" applyBorder="0" applyAlignment="0" applyProtection="0">
      <alignment vertical="center"/>
    </xf>
    <xf numFmtId="0" fontId="77" fillId="45" borderId="0" applyNumberFormat="0" applyBorder="0" applyAlignment="0" applyProtection="0">
      <alignment vertical="center"/>
    </xf>
    <xf numFmtId="3" fontId="96" fillId="0" borderId="0"/>
    <xf numFmtId="0" fontId="97" fillId="0" borderId="0" applyNumberFormat="0" applyFill="0" applyBorder="0" applyAlignment="0" applyProtection="0">
      <alignment vertical="center"/>
    </xf>
    <xf numFmtId="0" fontId="77" fillId="61" borderId="0" applyNumberFormat="0" applyBorder="0" applyAlignment="0" applyProtection="0">
      <alignment vertical="center"/>
    </xf>
    <xf numFmtId="0" fontId="69" fillId="55" borderId="0" applyNumberFormat="0" applyBorder="0" applyAlignment="0" applyProtection="0"/>
    <xf numFmtId="0" fontId="77" fillId="61" borderId="0" applyNumberFormat="0" applyBorder="0" applyAlignment="0" applyProtection="0">
      <alignment vertical="center"/>
    </xf>
    <xf numFmtId="0" fontId="74" fillId="63" borderId="0" applyNumberFormat="0" applyBorder="0" applyAlignment="0" applyProtection="0">
      <alignment vertical="center"/>
    </xf>
    <xf numFmtId="0" fontId="77" fillId="61" borderId="0" applyNumberFormat="0" applyBorder="0" applyAlignment="0" applyProtection="0">
      <alignment vertical="center"/>
    </xf>
    <xf numFmtId="0" fontId="77" fillId="61" borderId="0" applyNumberFormat="0" applyBorder="0" applyAlignment="0" applyProtection="0">
      <alignment vertical="center"/>
    </xf>
    <xf numFmtId="0" fontId="77" fillId="61" borderId="0" applyNumberFormat="0" applyBorder="0" applyAlignment="0" applyProtection="0">
      <alignment vertical="center"/>
    </xf>
    <xf numFmtId="0" fontId="94" fillId="0" borderId="27" applyNumberFormat="0" applyFill="0" applyAlignment="0" applyProtection="0">
      <alignment vertical="center"/>
    </xf>
    <xf numFmtId="0" fontId="64" fillId="34" borderId="0" applyNumberFormat="0" applyBorder="0" applyAlignment="0" applyProtection="0">
      <alignment vertical="center"/>
    </xf>
    <xf numFmtId="0" fontId="77" fillId="61" borderId="0" applyNumberFormat="0" applyBorder="0" applyAlignment="0" applyProtection="0">
      <alignment vertical="center"/>
    </xf>
    <xf numFmtId="0" fontId="98" fillId="0" borderId="0" applyNumberFormat="0" applyFill="0" applyBorder="0" applyAlignment="0" applyProtection="0">
      <alignment vertical="center"/>
    </xf>
    <xf numFmtId="0" fontId="64" fillId="34" borderId="0" applyNumberFormat="0" applyBorder="0" applyAlignment="0" applyProtection="0">
      <alignment vertical="center"/>
    </xf>
    <xf numFmtId="0" fontId="77" fillId="48" borderId="0" applyNumberFormat="0" applyBorder="0" applyAlignment="0" applyProtection="0">
      <alignment vertical="center"/>
    </xf>
    <xf numFmtId="0" fontId="66" fillId="36" borderId="0" applyNumberFormat="0" applyBorder="0" applyAlignment="0" applyProtection="0">
      <alignment vertical="center"/>
    </xf>
    <xf numFmtId="0" fontId="74" fillId="57" borderId="0" applyNumberFormat="0" applyBorder="0" applyAlignment="0" applyProtection="0">
      <alignment vertical="center"/>
    </xf>
    <xf numFmtId="0" fontId="77" fillId="48" borderId="0" applyNumberFormat="0" applyBorder="0" applyAlignment="0" applyProtection="0">
      <alignment vertical="center"/>
    </xf>
    <xf numFmtId="0" fontId="77" fillId="48" borderId="0" applyNumberFormat="0" applyBorder="0" applyAlignment="0" applyProtection="0">
      <alignment vertical="center"/>
    </xf>
    <xf numFmtId="0" fontId="3" fillId="0" borderId="0"/>
    <xf numFmtId="0" fontId="77" fillId="48" borderId="0" applyNumberFormat="0" applyBorder="0" applyAlignment="0" applyProtection="0">
      <alignment vertical="center"/>
    </xf>
    <xf numFmtId="0" fontId="68" fillId="37" borderId="0" applyNumberFormat="0" applyBorder="0" applyAlignment="0" applyProtection="0"/>
    <xf numFmtId="0" fontId="87" fillId="46" borderId="0" applyNumberFormat="0" applyBorder="0" applyAlignment="0" applyProtection="0">
      <alignment vertical="center"/>
    </xf>
    <xf numFmtId="0" fontId="0" fillId="0" borderId="0"/>
    <xf numFmtId="0" fontId="0" fillId="0" borderId="0"/>
    <xf numFmtId="0" fontId="77" fillId="61" borderId="0" applyNumberFormat="0" applyBorder="0" applyAlignment="0" applyProtection="0">
      <alignment vertical="center"/>
    </xf>
    <xf numFmtId="0" fontId="79" fillId="61" borderId="0" applyNumberFormat="0" applyBorder="0" applyAlignment="0" applyProtection="0">
      <alignment vertical="center"/>
    </xf>
    <xf numFmtId="0" fontId="79" fillId="44" borderId="0" applyNumberFormat="0" applyBorder="0" applyAlignment="0" applyProtection="0">
      <alignment vertical="center"/>
    </xf>
    <xf numFmtId="0" fontId="77" fillId="44" borderId="0" applyNumberFormat="0" applyBorder="0" applyAlignment="0" applyProtection="0">
      <alignment vertical="center"/>
    </xf>
    <xf numFmtId="0" fontId="70" fillId="39" borderId="22" applyNumberFormat="0" applyAlignment="0" applyProtection="0">
      <alignment vertical="center"/>
    </xf>
    <xf numFmtId="0" fontId="77" fillId="52" borderId="0" applyNumberFormat="0" applyBorder="0" applyAlignment="0" applyProtection="0">
      <alignment vertical="center"/>
    </xf>
    <xf numFmtId="0" fontId="69" fillId="49" borderId="0" applyNumberFormat="0" applyBorder="0" applyAlignment="0" applyProtection="0"/>
    <xf numFmtId="0" fontId="77" fillId="45" borderId="0" applyNumberFormat="0" applyBorder="0" applyAlignment="0" applyProtection="0">
      <alignment vertical="center"/>
    </xf>
    <xf numFmtId="0" fontId="99" fillId="45" borderId="0" applyNumberFormat="0" applyBorder="0" applyAlignment="0" applyProtection="0">
      <alignment vertical="center"/>
    </xf>
    <xf numFmtId="0" fontId="70" fillId="39" borderId="22" applyNumberFormat="0" applyAlignment="0" applyProtection="0">
      <alignment vertical="center"/>
    </xf>
    <xf numFmtId="0" fontId="100" fillId="46" borderId="0" applyNumberFormat="0" applyBorder="0" applyAlignment="0" applyProtection="0">
      <alignment vertical="center"/>
    </xf>
    <xf numFmtId="0" fontId="101" fillId="34" borderId="0" applyNumberFormat="0" applyBorder="0" applyAlignment="0" applyProtection="0">
      <alignment vertical="center"/>
    </xf>
    <xf numFmtId="0" fontId="79" fillId="61" borderId="0" applyNumberFormat="0" applyBorder="0" applyAlignment="0" applyProtection="0">
      <alignment vertical="center"/>
    </xf>
    <xf numFmtId="0" fontId="77" fillId="61" borderId="0" applyNumberFormat="0" applyBorder="0" applyAlignment="0" applyProtection="0">
      <alignment vertical="center"/>
    </xf>
    <xf numFmtId="0" fontId="70" fillId="39" borderId="22" applyNumberFormat="0" applyAlignment="0" applyProtection="0">
      <alignment vertical="center"/>
    </xf>
    <xf numFmtId="0" fontId="81" fillId="0" borderId="24" applyNumberFormat="0" applyFill="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79" fillId="48" borderId="0" applyNumberFormat="0" applyBorder="0" applyAlignment="0" applyProtection="0">
      <alignment vertical="center"/>
    </xf>
    <xf numFmtId="0" fontId="66" fillId="36" borderId="0" applyNumberFormat="0" applyBorder="0" applyAlignment="0" applyProtection="0">
      <alignment vertical="center"/>
    </xf>
    <xf numFmtId="0" fontId="81" fillId="0" borderId="24" applyNumberFormat="0" applyFill="0" applyAlignment="0" applyProtection="0">
      <alignment vertical="center"/>
    </xf>
    <xf numFmtId="0" fontId="77" fillId="48" borderId="0" applyNumberFormat="0" applyBorder="0" applyAlignment="0" applyProtection="0">
      <alignment vertical="center"/>
    </xf>
    <xf numFmtId="0" fontId="74" fillId="57" borderId="0" applyNumberFormat="0" applyBorder="0" applyAlignment="0" applyProtection="0">
      <alignment vertical="center"/>
    </xf>
    <xf numFmtId="0" fontId="69" fillId="55" borderId="0" applyNumberFormat="0" applyBorder="0" applyAlignment="0" applyProtection="0"/>
    <xf numFmtId="0" fontId="66" fillId="36" borderId="0" applyNumberFormat="0" applyBorder="0" applyAlignment="0" applyProtection="0">
      <alignment vertical="center"/>
    </xf>
    <xf numFmtId="0" fontId="74" fillId="57" borderId="0" applyNumberFormat="0" applyBorder="0" applyAlignment="0" applyProtection="0">
      <alignment vertical="center"/>
    </xf>
    <xf numFmtId="0" fontId="0" fillId="0" borderId="0"/>
    <xf numFmtId="0" fontId="69" fillId="55" borderId="0" applyNumberFormat="0" applyBorder="0" applyAlignment="0" applyProtection="0"/>
    <xf numFmtId="0" fontId="66" fillId="36" borderId="0" applyNumberFormat="0" applyBorder="0" applyAlignment="0" applyProtection="0">
      <alignment vertical="center"/>
    </xf>
    <xf numFmtId="0" fontId="74" fillId="57" borderId="0" applyNumberFormat="0" applyBorder="0" applyAlignment="0" applyProtection="0">
      <alignment vertical="center"/>
    </xf>
    <xf numFmtId="0" fontId="0" fillId="0" borderId="0"/>
    <xf numFmtId="0" fontId="68" fillId="42" borderId="0" applyNumberFormat="0" applyBorder="0" applyAlignment="0" applyProtection="0"/>
    <xf numFmtId="0" fontId="66" fillId="36" borderId="0" applyNumberFormat="0" applyBorder="0" applyAlignment="0" applyProtection="0">
      <alignment vertical="center"/>
    </xf>
    <xf numFmtId="0" fontId="74" fillId="57" borderId="0" applyNumberFormat="0" applyBorder="0" applyAlignment="0" applyProtection="0">
      <alignment vertical="center"/>
    </xf>
    <xf numFmtId="0" fontId="69" fillId="55" borderId="0" applyNumberFormat="0" applyBorder="0" applyAlignment="0" applyProtection="0"/>
    <xf numFmtId="0" fontId="68" fillId="42" borderId="0" applyNumberFormat="0" applyBorder="0" applyAlignment="0" applyProtection="0"/>
    <xf numFmtId="0" fontId="74" fillId="57"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0" fillId="0" borderId="0"/>
    <xf numFmtId="40" fontId="102" fillId="0" borderId="0" applyFont="0" applyFill="0" applyBorder="0" applyAlignment="0" applyProtection="0"/>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64" fillId="34" borderId="0" applyNumberFormat="0" applyBorder="0" applyAlignment="0" applyProtection="0">
      <alignment vertical="center"/>
    </xf>
    <xf numFmtId="0" fontId="0" fillId="0" borderId="0"/>
    <xf numFmtId="0" fontId="68" fillId="37" borderId="0" applyNumberFormat="0" applyBorder="0" applyAlignment="0" applyProtection="0"/>
    <xf numFmtId="0" fontId="103" fillId="64" borderId="28">
      <protection locked="0"/>
    </xf>
    <xf numFmtId="0" fontId="74" fillId="44" borderId="0" applyNumberFormat="0" applyBorder="0" applyAlignment="0" applyProtection="0">
      <alignment vertical="center"/>
    </xf>
    <xf numFmtId="0" fontId="74" fillId="52" borderId="0" applyNumberFormat="0" applyBorder="0" applyAlignment="0" applyProtection="0">
      <alignment vertical="center"/>
    </xf>
    <xf numFmtId="0" fontId="91" fillId="60" borderId="0" applyNumberFormat="0" applyBorder="0" applyAlignment="0" applyProtection="0"/>
    <xf numFmtId="0" fontId="66" fillId="36" borderId="0" applyNumberFormat="0" applyBorder="0" applyAlignment="0" applyProtection="0">
      <alignment vertical="center"/>
    </xf>
    <xf numFmtId="0" fontId="74" fillId="52" borderId="0" applyNumberFormat="0" applyBorder="0" applyAlignment="0" applyProtection="0">
      <alignment vertical="center"/>
    </xf>
    <xf numFmtId="0" fontId="0" fillId="0" borderId="0">
      <alignment vertical="center"/>
    </xf>
    <xf numFmtId="0" fontId="91" fillId="60" borderId="0" applyNumberFormat="0" applyBorder="0" applyAlignment="0" applyProtection="0"/>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74" fillId="52" borderId="0" applyNumberFormat="0" applyBorder="0" applyAlignment="0" applyProtection="0">
      <alignment vertical="center"/>
    </xf>
    <xf numFmtId="0" fontId="66" fillId="36" borderId="0" applyNumberFormat="0" applyBorder="0" applyAlignment="0" applyProtection="0">
      <alignment vertical="center"/>
    </xf>
    <xf numFmtId="0" fontId="91" fillId="60" borderId="0" applyNumberFormat="0" applyBorder="0" applyAlignment="0" applyProtection="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104" fillId="45" borderId="0" applyNumberFormat="0" applyBorder="0" applyAlignment="0" applyProtection="0">
      <alignment vertical="center"/>
    </xf>
    <xf numFmtId="0" fontId="66" fillId="36" borderId="0" applyNumberFormat="0" applyBorder="0" applyAlignment="0" applyProtection="0">
      <alignment vertical="center"/>
    </xf>
    <xf numFmtId="0" fontId="105" fillId="0" borderId="0" applyNumberFormat="0" applyFill="0" applyBorder="0" applyAlignment="0" applyProtection="0">
      <alignment vertical="top"/>
      <protection locked="0"/>
    </xf>
    <xf numFmtId="14" fontId="67" fillId="0" borderId="0">
      <alignment horizontal="center" wrapText="1"/>
      <protection locked="0"/>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101" fillId="34" borderId="0" applyNumberFormat="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65" fillId="35" borderId="0" applyNumberFormat="0" applyBorder="0" applyAlignment="0" applyProtection="0"/>
    <xf numFmtId="0" fontId="74" fillId="56" borderId="0" applyNumberFormat="0" applyBorder="0" applyAlignment="0" applyProtection="0">
      <alignment vertical="center"/>
    </xf>
    <xf numFmtId="0" fontId="65" fillId="35" borderId="0" applyNumberFormat="0" applyBorder="0" applyAlignment="0" applyProtection="0"/>
    <xf numFmtId="0" fontId="74" fillId="56" borderId="0" applyNumberFormat="0" applyBorder="0" applyAlignment="0" applyProtection="0">
      <alignment vertical="center"/>
    </xf>
    <xf numFmtId="0" fontId="66" fillId="36" borderId="0" applyNumberFormat="0" applyBorder="0" applyAlignment="0" applyProtection="0">
      <alignment vertical="center"/>
    </xf>
    <xf numFmtId="0" fontId="69" fillId="38" borderId="0" applyNumberFormat="0" applyBorder="0" applyAlignment="0" applyProtection="0"/>
    <xf numFmtId="0" fontId="89" fillId="56" borderId="0" applyNumberFormat="0" applyBorder="0" applyAlignment="0" applyProtection="0">
      <alignment vertical="center"/>
    </xf>
    <xf numFmtId="0" fontId="74" fillId="50" borderId="0" applyNumberFormat="0" applyBorder="0" applyAlignment="0" applyProtection="0">
      <alignment vertical="center"/>
    </xf>
    <xf numFmtId="0" fontId="81" fillId="0" borderId="0" applyNumberFormat="0" applyFill="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86" fillId="0" borderId="26" applyNumberFormat="0" applyFill="0" applyAlignment="0" applyProtection="0">
      <alignment vertical="center"/>
    </xf>
    <xf numFmtId="0" fontId="74" fillId="50" borderId="0" applyNumberFormat="0" applyBorder="0" applyAlignment="0" applyProtection="0">
      <alignment vertical="center"/>
    </xf>
    <xf numFmtId="0" fontId="68" fillId="65" borderId="0" applyNumberFormat="0" applyBorder="0" applyAlignment="0" applyProtection="0"/>
    <xf numFmtId="0" fontId="74" fillId="56" borderId="0" applyNumberFormat="0" applyBorder="0" applyAlignment="0" applyProtection="0">
      <alignment vertical="center"/>
    </xf>
    <xf numFmtId="0" fontId="0" fillId="0" borderId="0">
      <alignment vertical="center"/>
    </xf>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0" fontId="106" fillId="0" borderId="0"/>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0" fontId="68" fillId="40" borderId="0" applyNumberFormat="0" applyBorder="0" applyAlignment="0" applyProtection="0"/>
    <xf numFmtId="0" fontId="74" fillId="57" borderId="0" applyNumberFormat="0" applyBorder="0" applyAlignment="0" applyProtection="0">
      <alignment vertical="center"/>
    </xf>
    <xf numFmtId="0" fontId="64" fillId="34" borderId="0" applyNumberFormat="0" applyBorder="0" applyAlignment="0" applyProtection="0">
      <alignment vertical="center"/>
    </xf>
    <xf numFmtId="0" fontId="69" fillId="55" borderId="0" applyNumberFormat="0" applyBorder="0" applyAlignment="0" applyProtection="0"/>
    <xf numFmtId="0" fontId="74" fillId="52" borderId="0" applyNumberFormat="0" applyBorder="0" applyAlignment="0" applyProtection="0">
      <alignment vertical="center"/>
    </xf>
    <xf numFmtId="0" fontId="80" fillId="45" borderId="0" applyNumberFormat="0" applyBorder="0" applyAlignment="0" applyProtection="0">
      <alignment vertical="center"/>
    </xf>
    <xf numFmtId="0" fontId="68" fillId="40" borderId="0" applyNumberFormat="0" applyBorder="0" applyAlignment="0" applyProtection="0"/>
    <xf numFmtId="0" fontId="89" fillId="50" borderId="0" applyNumberFormat="0" applyBorder="0" applyAlignment="0" applyProtection="0">
      <alignment vertical="center"/>
    </xf>
    <xf numFmtId="0" fontId="74" fillId="50" borderId="0" applyNumberFormat="0" applyBorder="0" applyAlignment="0" applyProtection="0">
      <alignment vertical="center"/>
    </xf>
    <xf numFmtId="0" fontId="89" fillId="66" borderId="0" applyNumberFormat="0" applyBorder="0" applyAlignment="0" applyProtection="0">
      <alignment vertical="center"/>
    </xf>
    <xf numFmtId="0" fontId="74" fillId="66" borderId="0" applyNumberFormat="0" applyBorder="0" applyAlignment="0" applyProtection="0">
      <alignment vertical="center"/>
    </xf>
    <xf numFmtId="0" fontId="69" fillId="35" borderId="0" applyNumberFormat="0" applyBorder="0" applyAlignment="0" applyProtection="0"/>
    <xf numFmtId="0" fontId="64" fillId="34" borderId="0" applyNumberFormat="0" applyBorder="0" applyAlignment="0" applyProtection="0">
      <alignment vertical="center"/>
    </xf>
    <xf numFmtId="0" fontId="75" fillId="0" borderId="0">
      <protection locked="0"/>
    </xf>
    <xf numFmtId="0" fontId="80" fillId="45" borderId="0" applyNumberFormat="0" applyBorder="0" applyAlignment="0" applyProtection="0">
      <alignment vertical="center"/>
    </xf>
    <xf numFmtId="0" fontId="69" fillId="55" borderId="0" applyNumberFormat="0" applyBorder="0" applyAlignment="0" applyProtection="0"/>
    <xf numFmtId="0" fontId="80" fillId="45" borderId="0" applyNumberFormat="0" applyBorder="0" applyAlignment="0" applyProtection="0">
      <alignment vertical="center"/>
    </xf>
    <xf numFmtId="0" fontId="69" fillId="55" borderId="0" applyNumberFormat="0" applyBorder="0" applyAlignment="0" applyProtection="0"/>
    <xf numFmtId="0" fontId="80" fillId="45" borderId="0" applyNumberFormat="0" applyBorder="0" applyAlignment="0" applyProtection="0">
      <alignment vertical="center"/>
    </xf>
    <xf numFmtId="0" fontId="69" fillId="55" borderId="0" applyNumberFormat="0" applyBorder="0" applyAlignment="0" applyProtection="0"/>
    <xf numFmtId="0" fontId="80" fillId="45" borderId="0" applyNumberFormat="0" applyBorder="0" applyAlignment="0" applyProtection="0">
      <alignment vertical="center"/>
    </xf>
    <xf numFmtId="0" fontId="69" fillId="55" borderId="0" applyNumberFormat="0" applyBorder="0" applyAlignment="0" applyProtection="0"/>
    <xf numFmtId="0" fontId="90" fillId="59" borderId="22" applyNumberFormat="0" applyAlignment="0" applyProtection="0">
      <alignment vertical="center"/>
    </xf>
    <xf numFmtId="0" fontId="80" fillId="45" borderId="0" applyNumberFormat="0" applyBorder="0" applyAlignment="0" applyProtection="0">
      <alignment vertical="center"/>
    </xf>
    <xf numFmtId="0" fontId="69" fillId="55" borderId="0" applyNumberFormat="0" applyBorder="0" applyAlignment="0" applyProtection="0"/>
    <xf numFmtId="0" fontId="80" fillId="45" borderId="0" applyNumberFormat="0" applyBorder="0" applyAlignment="0" applyProtection="0">
      <alignment vertical="center"/>
    </xf>
    <xf numFmtId="0" fontId="69" fillId="55"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4" fillId="34" borderId="0" applyNumberFormat="0" applyBorder="0" applyAlignment="0" applyProtection="0">
      <alignment vertical="center"/>
    </xf>
    <xf numFmtId="0" fontId="68" fillId="41" borderId="0" applyNumberFormat="0" applyBorder="0" applyAlignment="0" applyProtection="0"/>
    <xf numFmtId="0" fontId="68" fillId="38"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84" fillId="0" borderId="0" applyNumberFormat="0" applyFill="0" applyBorder="0" applyAlignment="0" applyProtection="0">
      <alignment vertical="top"/>
      <protection locked="0"/>
    </xf>
    <xf numFmtId="0" fontId="68" fillId="37" borderId="0" applyNumberFormat="0" applyBorder="0" applyAlignment="0" applyProtection="0"/>
    <xf numFmtId="0" fontId="68" fillId="37" borderId="0" applyNumberFormat="0" applyBorder="0" applyAlignment="0" applyProtection="0"/>
    <xf numFmtId="0" fontId="74" fillId="50" borderId="0" applyNumberFormat="0" applyBorder="0" applyAlignment="0" applyProtection="0">
      <alignment vertical="center"/>
    </xf>
    <xf numFmtId="0" fontId="64" fillId="34" borderId="0" applyNumberFormat="0" applyBorder="0" applyAlignment="0" applyProtection="0">
      <alignment vertical="center"/>
    </xf>
    <xf numFmtId="0" fontId="0" fillId="0" borderId="0"/>
    <xf numFmtId="0" fontId="68" fillId="37" borderId="0" applyNumberFormat="0" applyBorder="0" applyAlignment="0" applyProtection="0"/>
    <xf numFmtId="0" fontId="107" fillId="67" borderId="29" applyNumberFormat="0" applyAlignment="0" applyProtection="0">
      <alignment vertical="center"/>
    </xf>
    <xf numFmtId="0" fontId="74" fillId="68" borderId="0" applyNumberFormat="0" applyBorder="0" applyAlignment="0" applyProtection="0">
      <alignment vertical="center"/>
    </xf>
    <xf numFmtId="0" fontId="68" fillId="65"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41" fontId="69" fillId="0" borderId="0" applyFont="0" applyFill="0" applyBorder="0" applyAlignment="0" applyProtection="0">
      <alignment vertical="center"/>
    </xf>
    <xf numFmtId="0" fontId="0" fillId="0" borderId="0">
      <alignment vertical="center"/>
    </xf>
    <xf numFmtId="0" fontId="69" fillId="38" borderId="0" applyNumberFormat="0" applyBorder="0" applyAlignment="0" applyProtection="0"/>
    <xf numFmtId="177" fontId="106" fillId="69" borderId="0"/>
    <xf numFmtId="41" fontId="69" fillId="0" borderId="0" applyFont="0" applyFill="0" applyBorder="0" applyAlignment="0" applyProtection="0">
      <alignment vertical="center"/>
    </xf>
    <xf numFmtId="0" fontId="69" fillId="38"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100" fillId="46" borderId="0" applyNumberFormat="0" applyBorder="0" applyAlignment="0" applyProtection="0">
      <alignment vertical="center"/>
    </xf>
    <xf numFmtId="0" fontId="68" fillId="42" borderId="0" applyNumberFormat="0" applyBorder="0" applyAlignment="0" applyProtection="0"/>
    <xf numFmtId="0" fontId="68" fillId="65" borderId="0" applyNumberFormat="0" applyBorder="0" applyAlignment="0" applyProtection="0"/>
    <xf numFmtId="0" fontId="68" fillId="65" borderId="0" applyNumberFormat="0" applyBorder="0" applyAlignment="0" applyProtection="0"/>
    <xf numFmtId="0" fontId="68" fillId="65" borderId="0" applyNumberFormat="0" applyBorder="0" applyAlignment="0" applyProtection="0"/>
    <xf numFmtId="0" fontId="0" fillId="0" borderId="0">
      <alignment vertical="center"/>
    </xf>
    <xf numFmtId="41" fontId="72" fillId="0" borderId="0" applyFont="0" applyFill="0" applyBorder="0" applyAlignment="0" applyProtection="0"/>
    <xf numFmtId="0" fontId="68" fillId="65" borderId="0" applyNumberFormat="0" applyBorder="0" applyAlignment="0" applyProtection="0"/>
    <xf numFmtId="0" fontId="104" fillId="45" borderId="0" applyNumberFormat="0" applyBorder="0" applyAlignment="0" applyProtection="0">
      <alignment vertical="center"/>
    </xf>
    <xf numFmtId="0" fontId="68" fillId="65" borderId="0" applyNumberFormat="0" applyBorder="0" applyAlignment="0" applyProtection="0"/>
    <xf numFmtId="0" fontId="104" fillId="45" borderId="0" applyNumberFormat="0" applyBorder="0" applyAlignment="0" applyProtection="0">
      <alignment vertical="center"/>
    </xf>
    <xf numFmtId="0" fontId="68" fillId="65" borderId="0" applyNumberFormat="0" applyBorder="0" applyAlignment="0" applyProtection="0"/>
    <xf numFmtId="0" fontId="80" fillId="45" borderId="0" applyNumberFormat="0" applyBorder="0" applyAlignment="0" applyProtection="0">
      <alignment vertical="center"/>
    </xf>
    <xf numFmtId="0" fontId="68" fillId="65" borderId="0" applyNumberFormat="0" applyBorder="0" applyAlignment="0" applyProtection="0"/>
    <xf numFmtId="0" fontId="80" fillId="45" borderId="0" applyNumberFormat="0" applyBorder="0" applyAlignment="0" applyProtection="0">
      <alignment vertical="center"/>
    </xf>
    <xf numFmtId="0" fontId="68" fillId="65" borderId="0" applyNumberFormat="0" applyBorder="0" applyAlignment="0" applyProtection="0"/>
    <xf numFmtId="0" fontId="108" fillId="0" borderId="0" applyProtection="0"/>
    <xf numFmtId="0" fontId="0" fillId="0" borderId="0"/>
    <xf numFmtId="0" fontId="80" fillId="45" borderId="0" applyNumberFormat="0" applyBorder="0" applyAlignment="0" applyProtection="0">
      <alignment vertical="center"/>
    </xf>
    <xf numFmtId="0" fontId="68" fillId="65" borderId="0" applyNumberFormat="0" applyBorder="0" applyAlignment="0" applyProtection="0"/>
    <xf numFmtId="0" fontId="80" fillId="45" borderId="0" applyNumberFormat="0" applyBorder="0" applyAlignment="0" applyProtection="0">
      <alignment vertical="center"/>
    </xf>
    <xf numFmtId="0" fontId="68" fillId="65" borderId="0" applyNumberFormat="0" applyBorder="0" applyAlignment="0" applyProtection="0"/>
    <xf numFmtId="0" fontId="74" fillId="70"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8" fillId="42" borderId="0" applyNumberFormat="0" applyBorder="0" applyAlignment="0" applyProtection="0"/>
    <xf numFmtId="0" fontId="68" fillId="71" borderId="0" applyNumberFormat="0" applyBorder="0" applyAlignment="0" applyProtection="0"/>
    <xf numFmtId="0" fontId="69" fillId="49" borderId="0" applyNumberFormat="0" applyBorder="0" applyAlignment="0" applyProtection="0"/>
    <xf numFmtId="0" fontId="68" fillId="71" borderId="0" applyNumberFormat="0" applyBorder="0" applyAlignment="0" applyProtection="0"/>
    <xf numFmtId="0" fontId="69" fillId="49" borderId="0" applyNumberFormat="0" applyBorder="0" applyAlignment="0" applyProtection="0"/>
    <xf numFmtId="0" fontId="109" fillId="0" borderId="30" applyNumberFormat="0" applyFill="0" applyAlignment="0" applyProtection="0">
      <alignment vertical="center"/>
    </xf>
    <xf numFmtId="0" fontId="80" fillId="45" borderId="0" applyNumberFormat="0" applyBorder="0" applyAlignment="0" applyProtection="0">
      <alignment vertical="center"/>
    </xf>
    <xf numFmtId="9" fontId="0" fillId="0" borderId="0" applyFont="0" applyFill="0" applyBorder="0" applyAlignment="0" applyProtection="0">
      <alignment vertical="center"/>
    </xf>
    <xf numFmtId="0" fontId="68" fillId="71" borderId="0" applyNumberFormat="0" applyBorder="0" applyAlignment="0" applyProtection="0"/>
    <xf numFmtId="0" fontId="69" fillId="49" borderId="0" applyNumberFormat="0" applyBorder="0" applyAlignment="0" applyProtection="0"/>
    <xf numFmtId="0" fontId="68" fillId="71" borderId="0" applyNumberFormat="0" applyBorder="0" applyAlignment="0" applyProtection="0"/>
    <xf numFmtId="0" fontId="64" fillId="34" borderId="0" applyNumberFormat="0" applyBorder="0" applyAlignment="0" applyProtection="0">
      <alignment vertical="center"/>
    </xf>
    <xf numFmtId="0" fontId="69" fillId="49" borderId="0" applyNumberFormat="0" applyBorder="0" applyAlignment="0" applyProtection="0"/>
    <xf numFmtId="0" fontId="68" fillId="37"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107" fillId="67" borderId="29" applyNumberFormat="0" applyAlignment="0" applyProtection="0">
      <alignment vertical="center"/>
    </xf>
    <xf numFmtId="180" fontId="72" fillId="0" borderId="0" applyFont="0" applyFill="0" applyBorder="0" applyAlignment="0" applyProtection="0"/>
    <xf numFmtId="0" fontId="68" fillId="38" borderId="0" applyNumberFormat="0" applyBorder="0" applyAlignment="0" applyProtection="0"/>
    <xf numFmtId="0" fontId="69" fillId="35" borderId="0" applyNumberFormat="0" applyBorder="0" applyAlignment="0" applyProtection="0"/>
    <xf numFmtId="0" fontId="68" fillId="38" borderId="0" applyNumberFormat="0" applyBorder="0" applyAlignment="0" applyProtection="0"/>
    <xf numFmtId="0" fontId="69" fillId="35" borderId="0" applyNumberFormat="0" applyBorder="0" applyAlignment="0" applyProtection="0"/>
    <xf numFmtId="0" fontId="68" fillId="37" borderId="0" applyNumberFormat="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8" fillId="38" borderId="0" applyNumberFormat="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8" fillId="38"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64" fillId="34" borderId="0" applyNumberFormat="0" applyBorder="0" applyAlignment="0" applyProtection="0">
      <alignment vertical="center"/>
    </xf>
    <xf numFmtId="0" fontId="68" fillId="38" borderId="0" applyNumberFormat="0" applyBorder="0" applyAlignment="0" applyProtection="0"/>
    <xf numFmtId="0" fontId="88" fillId="0" borderId="0" applyFont="0" applyFill="0" applyBorder="0" applyAlignment="0" applyProtection="0"/>
    <xf numFmtId="181" fontId="17" fillId="0" borderId="0"/>
    <xf numFmtId="0" fontId="68" fillId="42" borderId="0" applyNumberFormat="0" applyBorder="0" applyAlignment="0" applyProtection="0"/>
    <xf numFmtId="0" fontId="68" fillId="42" borderId="0" applyNumberFormat="0" applyBorder="0" applyAlignment="0" applyProtection="0"/>
    <xf numFmtId="0" fontId="66" fillId="36" borderId="0" applyNumberFormat="0" applyBorder="0" applyAlignment="0" applyProtection="0">
      <alignment vertical="center"/>
    </xf>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91" fillId="60" borderId="0" applyNumberFormat="0" applyBorder="0" applyAlignment="0" applyProtection="0"/>
    <xf numFmtId="182" fontId="110" fillId="0" borderId="8" applyAlignment="0" applyProtection="0"/>
    <xf numFmtId="0" fontId="64" fillId="34" borderId="0" applyNumberFormat="0" applyBorder="0" applyAlignment="0" applyProtection="0">
      <alignment vertical="center"/>
    </xf>
    <xf numFmtId="0" fontId="68" fillId="37" borderId="0" applyNumberFormat="0" applyBorder="0" applyAlignment="0" applyProtection="0"/>
    <xf numFmtId="0" fontId="99" fillId="45" borderId="0" applyNumberFormat="0" applyBorder="0" applyAlignment="0" applyProtection="0">
      <alignment vertical="center"/>
    </xf>
    <xf numFmtId="0" fontId="69" fillId="55" borderId="0" applyNumberFormat="0" applyBorder="0" applyAlignment="0" applyProtection="0"/>
    <xf numFmtId="0" fontId="99" fillId="45" borderId="0" applyNumberFormat="0" applyBorder="0" applyAlignment="0" applyProtection="0">
      <alignment vertical="center"/>
    </xf>
    <xf numFmtId="0" fontId="69" fillId="55" borderId="0" applyNumberFormat="0" applyBorder="0" applyAlignment="0" applyProtection="0"/>
    <xf numFmtId="0" fontId="69" fillId="55" borderId="0" applyNumberFormat="0" applyBorder="0" applyAlignment="0" applyProtection="0"/>
    <xf numFmtId="0" fontId="104" fillId="45" borderId="0" applyNumberFormat="0" applyBorder="0" applyAlignment="0" applyProtection="0">
      <alignment vertical="center"/>
    </xf>
    <xf numFmtId="0" fontId="69" fillId="51" borderId="0" applyNumberFormat="0" applyBorder="0" applyAlignment="0" applyProtection="0"/>
    <xf numFmtId="0" fontId="69" fillId="38" borderId="0" applyNumberFormat="0" applyBorder="0" applyAlignment="0" applyProtection="0"/>
    <xf numFmtId="0" fontId="69" fillId="51" borderId="0" applyNumberFormat="0" applyBorder="0" applyAlignment="0" applyProtection="0"/>
    <xf numFmtId="0" fontId="99" fillId="45" borderId="0" applyNumberFormat="0" applyBorder="0" applyAlignment="0" applyProtection="0">
      <alignment vertical="center"/>
    </xf>
    <xf numFmtId="0" fontId="69" fillId="38" borderId="0" applyNumberFormat="0" applyBorder="0" applyAlignment="0" applyProtection="0"/>
    <xf numFmtId="0" fontId="69" fillId="38" borderId="0" applyNumberFormat="0" applyBorder="0" applyAlignment="0" applyProtection="0"/>
    <xf numFmtId="0" fontId="64" fillId="34" borderId="0" applyNumberFormat="0" applyBorder="0" applyAlignment="0" applyProtection="0">
      <alignment vertical="center"/>
    </xf>
    <xf numFmtId="0" fontId="91" fillId="60" borderId="0" applyNumberFormat="0" applyBorder="0" applyAlignment="0" applyProtection="0"/>
    <xf numFmtId="0" fontId="69" fillId="38" borderId="0" applyNumberFormat="0" applyBorder="0" applyAlignment="0" applyProtection="0"/>
    <xf numFmtId="0" fontId="68" fillId="38" borderId="0" applyNumberFormat="0" applyBorder="0" applyAlignment="0" applyProtection="0"/>
    <xf numFmtId="0" fontId="66" fillId="36" borderId="0" applyNumberFormat="0" applyBorder="0" applyAlignment="0" applyProtection="0">
      <alignment vertical="center"/>
    </xf>
    <xf numFmtId="0" fontId="68" fillId="38" borderId="0" applyNumberFormat="0" applyBorder="0" applyAlignment="0" applyProtection="0"/>
    <xf numFmtId="0" fontId="102" fillId="72" borderId="0" applyNumberFormat="0" applyFon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68" fillId="40" borderId="0" applyNumberFormat="0" applyBorder="0" applyAlignment="0" applyProtection="0"/>
    <xf numFmtId="0" fontId="64" fillId="34" borderId="0" applyNumberFormat="0" applyBorder="0" applyAlignment="0" applyProtection="0">
      <alignment vertical="center"/>
    </xf>
    <xf numFmtId="0" fontId="68" fillId="37"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64" fillId="34" borderId="0" applyNumberFormat="0" applyBorder="0" applyAlignment="0" applyProtection="0">
      <alignment vertical="center"/>
    </xf>
    <xf numFmtId="183" fontId="72" fillId="0" borderId="0" applyFont="0" applyFill="0" applyBorder="0" applyAlignment="0" applyProtection="0"/>
    <xf numFmtId="0" fontId="68" fillId="37" borderId="0" applyNumberFormat="0" applyBorder="0" applyAlignment="0" applyProtection="0"/>
    <xf numFmtId="0" fontId="64" fillId="34" borderId="0" applyNumberFormat="0" applyBorder="0" applyAlignment="0" applyProtection="0">
      <alignment vertical="center"/>
    </xf>
    <xf numFmtId="0" fontId="68" fillId="37" borderId="0" applyNumberFormat="0" applyBorder="0" applyAlignment="0" applyProtection="0"/>
    <xf numFmtId="0" fontId="111" fillId="0" borderId="31" applyNumberFormat="0" applyAlignment="0" applyProtection="0">
      <alignment horizontal="left" vertical="center"/>
    </xf>
    <xf numFmtId="0" fontId="74" fillId="56" borderId="0" applyNumberFormat="0" applyBorder="0" applyAlignment="0" applyProtection="0">
      <alignment vertical="center"/>
    </xf>
    <xf numFmtId="0" fontId="68" fillId="71" borderId="0" applyNumberFormat="0" applyBorder="0" applyAlignment="0" applyProtection="0"/>
    <xf numFmtId="0" fontId="66" fillId="36" borderId="0" applyNumberFormat="0" applyBorder="0" applyAlignment="0" applyProtection="0">
      <alignment vertical="center"/>
    </xf>
    <xf numFmtId="0" fontId="69" fillId="53" borderId="0" applyNumberFormat="0" applyBorder="0" applyAlignment="0" applyProtection="0"/>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9" fillId="53" borderId="0" applyNumberFormat="0" applyBorder="0" applyAlignment="0" applyProtection="0"/>
    <xf numFmtId="0" fontId="0" fillId="0" borderId="0">
      <alignment vertical="center"/>
    </xf>
    <xf numFmtId="0" fontId="66" fillId="36" borderId="0" applyNumberFormat="0" applyBorder="0" applyAlignment="0" applyProtection="0">
      <alignment vertical="center"/>
    </xf>
    <xf numFmtId="0" fontId="69" fillId="53" borderId="0" applyNumberFormat="0" applyBorder="0" applyAlignment="0" applyProtection="0"/>
    <xf numFmtId="184" fontId="72" fillId="0" borderId="0"/>
    <xf numFmtId="0" fontId="69" fillId="53" borderId="0" applyNumberFormat="0" applyBorder="0" applyAlignment="0" applyProtection="0"/>
    <xf numFmtId="0" fontId="69" fillId="53" borderId="0" applyNumberFormat="0" applyBorder="0" applyAlignment="0" applyProtection="0"/>
    <xf numFmtId="0" fontId="69" fillId="55" borderId="0" applyNumberFormat="0" applyBorder="0" applyAlignment="0" applyProtection="0"/>
    <xf numFmtId="0" fontId="64" fillId="34" borderId="0" applyNumberFormat="0" applyBorder="0" applyAlignment="0" applyProtection="0">
      <alignment vertical="center"/>
    </xf>
    <xf numFmtId="0" fontId="69" fillId="55" borderId="0" applyNumberFormat="0" applyBorder="0" applyAlignment="0" applyProtection="0"/>
    <xf numFmtId="0" fontId="112" fillId="0" borderId="0" applyProtection="0"/>
    <xf numFmtId="0" fontId="64" fillId="34" borderId="0" applyNumberFormat="0" applyBorder="0" applyAlignment="0" applyProtection="0">
      <alignment vertical="center"/>
    </xf>
    <xf numFmtId="0" fontId="69" fillId="55" borderId="0" applyNumberFormat="0" applyBorder="0" applyAlignment="0" applyProtection="0"/>
    <xf numFmtId="0" fontId="111" fillId="0" borderId="0" applyProtection="0"/>
    <xf numFmtId="0" fontId="69" fillId="55"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8" fillId="71" borderId="0" applyNumberFormat="0" applyBorder="0" applyAlignment="0" applyProtection="0"/>
    <xf numFmtId="0" fontId="113" fillId="0" borderId="30" applyNumberFormat="0" applyFill="0" applyAlignment="0" applyProtection="0">
      <alignment vertical="center"/>
    </xf>
    <xf numFmtId="0" fontId="80" fillId="45" borderId="0" applyNumberFormat="0" applyBorder="0" applyAlignment="0" applyProtection="0">
      <alignment vertical="center"/>
    </xf>
    <xf numFmtId="0" fontId="68" fillId="71" borderId="0" applyNumberFormat="0" applyBorder="0" applyAlignment="0" applyProtection="0"/>
    <xf numFmtId="0" fontId="80" fillId="45" borderId="0" applyNumberFormat="0" applyBorder="0" applyAlignment="0" applyProtection="0">
      <alignment vertical="center"/>
    </xf>
    <xf numFmtId="0" fontId="68" fillId="71" borderId="0" applyNumberFormat="0" applyBorder="0" applyAlignment="0" applyProtection="0"/>
    <xf numFmtId="0" fontId="80" fillId="45" borderId="0" applyNumberFormat="0" applyBorder="0" applyAlignment="0" applyProtection="0">
      <alignment vertical="center"/>
    </xf>
    <xf numFmtId="0" fontId="68" fillId="71"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4" fillId="34" borderId="0" applyNumberFormat="0" applyBorder="0" applyAlignment="0" applyProtection="0">
      <alignment vertical="center"/>
    </xf>
    <xf numFmtId="0" fontId="69" fillId="51" borderId="0" applyNumberFormat="0" applyBorder="0" applyAlignment="0" applyProtection="0"/>
    <xf numFmtId="0" fontId="69" fillId="51" borderId="0" applyNumberFormat="0" applyBorder="0" applyAlignment="0" applyProtection="0"/>
    <xf numFmtId="0" fontId="68" fillId="51" borderId="0" applyNumberFormat="0" applyBorder="0" applyAlignment="0" applyProtection="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98" fillId="0" borderId="0" applyNumberFormat="0" applyFill="0" applyBorder="0" applyAlignment="0" applyProtection="0">
      <alignment vertical="center"/>
    </xf>
    <xf numFmtId="185" fontId="78" fillId="0" borderId="0" applyFill="0" applyBorder="0" applyAlignment="0"/>
    <xf numFmtId="0" fontId="91" fillId="60" borderId="0" applyNumberFormat="0" applyBorder="0" applyAlignment="0" applyProtection="0"/>
    <xf numFmtId="0" fontId="107" fillId="67" borderId="29" applyNumberFormat="0" applyAlignment="0" applyProtection="0">
      <alignment vertical="center"/>
    </xf>
    <xf numFmtId="0" fontId="90" fillId="59" borderId="22" applyNumberFormat="0" applyAlignment="0" applyProtection="0">
      <alignment vertical="center"/>
    </xf>
    <xf numFmtId="0" fontId="90" fillId="59" borderId="22" applyNumberFormat="0" applyAlignment="0" applyProtection="0">
      <alignment vertical="center"/>
    </xf>
    <xf numFmtId="0" fontId="90" fillId="59" borderId="22" applyNumberFormat="0" applyAlignment="0" applyProtection="0">
      <alignment vertical="center"/>
    </xf>
    <xf numFmtId="0" fontId="90" fillId="59" borderId="22" applyNumberFormat="0" applyAlignment="0" applyProtection="0">
      <alignment vertical="center"/>
    </xf>
    <xf numFmtId="0" fontId="66" fillId="36" borderId="0" applyNumberFormat="0" applyBorder="0" applyAlignment="0" applyProtection="0">
      <alignment vertical="center"/>
    </xf>
    <xf numFmtId="0" fontId="107" fillId="67" borderId="29" applyNumberFormat="0" applyAlignment="0" applyProtection="0">
      <alignment vertical="center"/>
    </xf>
    <xf numFmtId="0" fontId="107" fillId="67" borderId="29" applyNumberFormat="0" applyAlignment="0" applyProtection="0">
      <alignment vertical="center"/>
    </xf>
    <xf numFmtId="0" fontId="107" fillId="67" borderId="29" applyNumberFormat="0" applyAlignment="0" applyProtection="0">
      <alignment vertical="center"/>
    </xf>
    <xf numFmtId="0" fontId="0" fillId="0" borderId="0"/>
    <xf numFmtId="186" fontId="72" fillId="0" borderId="0" applyFont="0" applyFill="0" applyBorder="0" applyAlignment="0" applyProtection="0"/>
    <xf numFmtId="43" fontId="72" fillId="0" borderId="0" applyFont="0" applyFill="0" applyBorder="0" applyAlignment="0" applyProtection="0"/>
    <xf numFmtId="187" fontId="17" fillId="0" borderId="0"/>
    <xf numFmtId="188" fontId="28" fillId="0" borderId="0" applyFont="0" applyFill="0" applyBorder="0" applyAlignment="0" applyProtection="0"/>
    <xf numFmtId="0" fontId="76" fillId="0" borderId="0" applyNumberFormat="0" applyFill="0" applyBorder="0" applyAlignment="0" applyProtection="0">
      <alignment vertical="center"/>
    </xf>
    <xf numFmtId="0" fontId="83" fillId="0" borderId="25" applyNumberFormat="0" applyFill="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2" fontId="108" fillId="0" borderId="0" applyProtection="0"/>
    <xf numFmtId="0" fontId="104" fillId="45" borderId="0" applyNumberFormat="0" applyBorder="0" applyAlignment="0" applyProtection="0">
      <alignment vertical="center"/>
    </xf>
    <xf numFmtId="0" fontId="114" fillId="0" borderId="0" applyNumberFormat="0" applyFill="0" applyBorder="0" applyAlignment="0" applyProtection="0">
      <alignment vertical="top"/>
      <protection locked="0"/>
    </xf>
    <xf numFmtId="0" fontId="65" fillId="46" borderId="0" applyNumberFormat="0" applyBorder="0" applyAlignment="0" applyProtection="0">
      <alignment vertical="center"/>
    </xf>
    <xf numFmtId="0" fontId="44" fillId="0" borderId="0">
      <alignment vertical="center"/>
    </xf>
    <xf numFmtId="0" fontId="64" fillId="34" borderId="0" applyNumberFormat="0" applyBorder="0" applyAlignment="0" applyProtection="0">
      <alignment vertical="center"/>
    </xf>
    <xf numFmtId="0" fontId="44" fillId="0" borderId="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38" fontId="115" fillId="59" borderId="0" applyBorder="0" applyAlignment="0" applyProtection="0"/>
    <xf numFmtId="0" fontId="111" fillId="0" borderId="4">
      <alignment horizontal="left" vertical="center"/>
    </xf>
    <xf numFmtId="0" fontId="83" fillId="0" borderId="25" applyNumberFormat="0" applyFill="0" applyAlignment="0" applyProtection="0">
      <alignment vertical="center"/>
    </xf>
    <xf numFmtId="0" fontId="83" fillId="0" borderId="25" applyNumberFormat="0" applyFill="0" applyAlignment="0" applyProtection="0">
      <alignment vertical="center"/>
    </xf>
    <xf numFmtId="0" fontId="83" fillId="0" borderId="25" applyNumberFormat="0" applyFill="0" applyAlignment="0" applyProtection="0">
      <alignment vertical="center"/>
    </xf>
    <xf numFmtId="0" fontId="86" fillId="0" borderId="26" applyNumberFormat="0" applyFill="0" applyAlignment="0" applyProtection="0">
      <alignment vertical="center"/>
    </xf>
    <xf numFmtId="0" fontId="86" fillId="0" borderId="26" applyNumberFormat="0" applyFill="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4" fillId="34" borderId="0" applyNumberFormat="0" applyBorder="0" applyAlignment="0" applyProtection="0">
      <alignment vertical="center"/>
    </xf>
    <xf numFmtId="0" fontId="91" fillId="60" borderId="0" applyNumberFormat="0" applyBorder="0" applyAlignment="0" applyProtection="0"/>
    <xf numFmtId="10" fontId="115" fillId="2" borderId="2" applyBorder="0" applyAlignment="0" applyProtection="0"/>
    <xf numFmtId="9" fontId="116" fillId="0" borderId="0" applyFont="0" applyFill="0" applyBorder="0" applyAlignment="0" applyProtection="0"/>
    <xf numFmtId="0" fontId="94" fillId="0" borderId="27" applyNumberFormat="0" applyFill="0" applyAlignment="0" applyProtection="0">
      <alignment vertical="center"/>
    </xf>
    <xf numFmtId="0" fontId="94" fillId="0" borderId="27" applyNumberFormat="0" applyFill="0" applyAlignment="0" applyProtection="0">
      <alignment vertical="center"/>
    </xf>
    <xf numFmtId="0" fontId="66" fillId="36" borderId="0" applyNumberFormat="0" applyBorder="0" applyAlignment="0" applyProtection="0">
      <alignment vertical="center"/>
    </xf>
    <xf numFmtId="0" fontId="94" fillId="0" borderId="27" applyNumberFormat="0" applyFill="0" applyAlignment="0" applyProtection="0">
      <alignment vertical="center"/>
    </xf>
    <xf numFmtId="0" fontId="94" fillId="0" borderId="27" applyNumberFormat="0" applyFill="0" applyAlignment="0" applyProtection="0">
      <alignment vertical="center"/>
    </xf>
    <xf numFmtId="38" fontId="102" fillId="0" borderId="0" applyFont="0" applyFill="0" applyBorder="0" applyAlignment="0" applyProtection="0"/>
    <xf numFmtId="43" fontId="0" fillId="0" borderId="0" applyFont="0" applyFill="0" applyBorder="0" applyAlignment="0" applyProtection="0"/>
    <xf numFmtId="189" fontId="72" fillId="0" borderId="0" applyFont="0" applyFill="0" applyBorder="0" applyAlignment="0" applyProtection="0"/>
    <xf numFmtId="0" fontId="72" fillId="0" borderId="0" applyFont="0" applyFill="0" applyBorder="0" applyAlignment="0" applyProtection="0"/>
    <xf numFmtId="190" fontId="102" fillId="0" borderId="0" applyFont="0" applyFill="0" applyBorder="0" applyAlignment="0" applyProtection="0"/>
    <xf numFmtId="191" fontId="102" fillId="0" borderId="0" applyFont="0" applyFill="0" applyBorder="0" applyAlignment="0" applyProtection="0"/>
    <xf numFmtId="192" fontId="72" fillId="0" borderId="0" applyFont="0" applyFill="0" applyBorder="0" applyAlignment="0" applyProtection="0"/>
    <xf numFmtId="189" fontId="72" fillId="0" borderId="0" applyFont="0" applyFill="0" applyBorder="0" applyAlignment="0" applyProtection="0"/>
    <xf numFmtId="0" fontId="117" fillId="73" borderId="0" applyNumberFormat="0" applyBorder="0" applyAlignment="0" applyProtection="0">
      <alignment vertical="center"/>
    </xf>
    <xf numFmtId="0" fontId="117" fillId="73" borderId="0" applyNumberFormat="0" applyBorder="0" applyAlignment="0" applyProtection="0">
      <alignment vertical="center"/>
    </xf>
    <xf numFmtId="0" fontId="117" fillId="73" borderId="0" applyNumberFormat="0" applyBorder="0" applyAlignment="0" applyProtection="0">
      <alignment vertical="center"/>
    </xf>
    <xf numFmtId="0" fontId="117" fillId="73" borderId="0" applyNumberFormat="0" applyBorder="0" applyAlignment="0" applyProtection="0">
      <alignment vertical="center"/>
    </xf>
    <xf numFmtId="0" fontId="117" fillId="73" borderId="0" applyNumberFormat="0" applyBorder="0" applyAlignment="0" applyProtection="0">
      <alignment vertical="center"/>
    </xf>
    <xf numFmtId="0" fontId="117" fillId="73" borderId="0" applyNumberFormat="0" applyBorder="0" applyAlignment="0" applyProtection="0">
      <alignment vertical="center"/>
    </xf>
    <xf numFmtId="0" fontId="17" fillId="0" borderId="0"/>
    <xf numFmtId="0" fontId="80" fillId="45" borderId="0" applyNumberFormat="0" applyBorder="0" applyAlignment="0" applyProtection="0">
      <alignment vertical="center"/>
    </xf>
    <xf numFmtId="0" fontId="118" fillId="0" borderId="0"/>
    <xf numFmtId="0" fontId="66" fillId="36" borderId="0" applyNumberFormat="0" applyBorder="0" applyAlignment="0" applyProtection="0">
      <alignment vertical="center"/>
    </xf>
    <xf numFmtId="0" fontId="72" fillId="0" borderId="0"/>
    <xf numFmtId="0" fontId="101" fillId="34" borderId="0" applyNumberFormat="0" applyBorder="0" applyAlignment="0" applyProtection="0">
      <alignment vertical="center"/>
    </xf>
    <xf numFmtId="0" fontId="75" fillId="0" borderId="0"/>
    <xf numFmtId="0" fontId="77" fillId="47" borderId="23" applyNumberFormat="0" applyFont="0" applyAlignment="0" applyProtection="0">
      <alignment vertical="center"/>
    </xf>
    <xf numFmtId="193" fontId="72" fillId="0" borderId="0" applyFont="0" applyFill="0" applyProtection="0"/>
    <xf numFmtId="0" fontId="77" fillId="47" borderId="23" applyNumberFormat="0" applyFont="0" applyAlignment="0" applyProtection="0">
      <alignment vertical="center"/>
    </xf>
    <xf numFmtId="0" fontId="77" fillId="47" borderId="23" applyNumberFormat="0" applyFont="0" applyAlignment="0" applyProtection="0">
      <alignment vertical="center"/>
    </xf>
    <xf numFmtId="0" fontId="77" fillId="47" borderId="23" applyNumberFormat="0" applyFont="0" applyAlignment="0" applyProtection="0">
      <alignment vertical="center"/>
    </xf>
    <xf numFmtId="0" fontId="77" fillId="47" borderId="23" applyNumberFormat="0" applyFont="0" applyAlignment="0" applyProtection="0">
      <alignment vertical="center"/>
    </xf>
    <xf numFmtId="0" fontId="77" fillId="47" borderId="23" applyNumberFormat="0" applyFont="0" applyAlignment="0" applyProtection="0">
      <alignment vertical="center"/>
    </xf>
    <xf numFmtId="0" fontId="119" fillId="59" borderId="32" applyNumberFormat="0" applyAlignment="0" applyProtection="0">
      <alignment vertical="center"/>
    </xf>
    <xf numFmtId="0" fontId="119" fillId="59" borderId="32" applyNumberFormat="0" applyAlignment="0" applyProtection="0">
      <alignment vertical="center"/>
    </xf>
    <xf numFmtId="0" fontId="44" fillId="0" borderId="0"/>
    <xf numFmtId="0" fontId="119" fillId="59" borderId="32" applyNumberFormat="0" applyAlignment="0" applyProtection="0">
      <alignment vertical="center"/>
    </xf>
    <xf numFmtId="0" fontId="0" fillId="0" borderId="0">
      <alignment vertical="center"/>
    </xf>
    <xf numFmtId="0" fontId="119" fillId="59" borderId="32" applyNumberFormat="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19" fillId="59" borderId="32" applyNumberFormat="0" applyAlignment="0" applyProtection="0">
      <alignment vertical="center"/>
    </xf>
    <xf numFmtId="0" fontId="119" fillId="59" borderId="32" applyNumberFormat="0" applyAlignment="0" applyProtection="0">
      <alignment vertical="center"/>
    </xf>
    <xf numFmtId="10" fontId="72" fillId="0" borderId="0" applyFont="0" applyFill="0" applyBorder="0" applyAlignment="0" applyProtection="0"/>
    <xf numFmtId="9" fontId="75" fillId="0" borderId="0" applyFont="0" applyFill="0" applyBorder="0" applyAlignment="0" applyProtection="0"/>
    <xf numFmtId="0" fontId="0" fillId="0" borderId="0"/>
    <xf numFmtId="0" fontId="102" fillId="0" borderId="0" applyNumberFormat="0" applyFont="0" applyFill="0" applyBorder="0" applyAlignment="0" applyProtection="0">
      <alignment horizontal="left"/>
    </xf>
    <xf numFmtId="15" fontId="102" fillId="0" borderId="0" applyFont="0" applyFill="0" applyBorder="0" applyAlignment="0" applyProtection="0"/>
    <xf numFmtId="0" fontId="99" fillId="45" borderId="0" applyNumberFormat="0" applyBorder="0" applyAlignment="0" applyProtection="0">
      <alignment vertical="center"/>
    </xf>
    <xf numFmtId="4" fontId="102" fillId="0" borderId="0" applyFont="0" applyFill="0" applyBorder="0" applyAlignment="0" applyProtection="0"/>
    <xf numFmtId="0" fontId="110" fillId="0" borderId="33">
      <alignment horizontal="center"/>
    </xf>
    <xf numFmtId="3" fontId="102" fillId="0" borderId="0" applyFont="0" applyFill="0" applyBorder="0" applyAlignment="0" applyProtection="0"/>
    <xf numFmtId="3" fontId="120" fillId="0" borderId="0"/>
    <xf numFmtId="0" fontId="121" fillId="36" borderId="0" applyNumberFormat="0" applyBorder="0" applyAlignment="0" applyProtection="0">
      <alignment vertical="center"/>
    </xf>
    <xf numFmtId="0" fontId="122" fillId="0" borderId="0" applyNumberFormat="0" applyFill="0" applyBorder="0" applyAlignment="0" applyProtection="0"/>
    <xf numFmtId="0" fontId="123" fillId="0" borderId="0"/>
    <xf numFmtId="0" fontId="101" fillId="34" borderId="0" applyNumberFormat="0" applyBorder="0" applyAlignment="0" applyProtection="0">
      <alignment vertical="center"/>
    </xf>
    <xf numFmtId="0" fontId="103" fillId="64" borderId="28">
      <protection locked="0"/>
    </xf>
    <xf numFmtId="0" fontId="0" fillId="0" borderId="0"/>
    <xf numFmtId="0" fontId="103" fillId="64" borderId="28">
      <protection locked="0"/>
    </xf>
    <xf numFmtId="0" fontId="0" fillId="0" borderId="0"/>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108" fillId="0" borderId="34" applyProtection="0"/>
    <xf numFmtId="194" fontId="72" fillId="0" borderId="0" applyFont="0" applyFill="0" applyBorder="0" applyAlignment="0" applyProtection="0"/>
    <xf numFmtId="195" fontId="28" fillId="0" borderId="0" applyFont="0" applyFill="0" applyBorder="0" applyAlignment="0" applyProtection="0"/>
    <xf numFmtId="196" fontId="28" fillId="0" borderId="0" applyFont="0" applyFill="0" applyBorder="0" applyAlignment="0" applyProtection="0"/>
    <xf numFmtId="0" fontId="98" fillId="0" borderId="0" applyNumberFormat="0" applyFill="0" applyBorder="0" applyAlignment="0" applyProtection="0">
      <alignment vertical="center"/>
    </xf>
    <xf numFmtId="0" fontId="104" fillId="45" borderId="0" applyNumberFormat="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9" fontId="7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77" fillId="0" borderId="0" applyFont="0" applyFill="0" applyBorder="0" applyAlignment="0" applyProtection="0">
      <alignment vertical="center"/>
    </xf>
    <xf numFmtId="9" fontId="77" fillId="0" borderId="0" applyFont="0" applyFill="0" applyBorder="0" applyAlignment="0" applyProtection="0">
      <alignment vertical="center"/>
    </xf>
    <xf numFmtId="9" fontId="77" fillId="0" borderId="0" applyFont="0" applyFill="0" applyBorder="0" applyAlignment="0" applyProtection="0">
      <alignment vertical="center"/>
    </xf>
    <xf numFmtId="9" fontId="77" fillId="0" borderId="0" applyFont="0" applyFill="0" applyBorder="0" applyAlignment="0" applyProtection="0">
      <alignment vertical="center"/>
    </xf>
    <xf numFmtId="0" fontId="0" fillId="0" borderId="0"/>
    <xf numFmtId="9" fontId="77" fillId="0" borderId="0" applyFont="0" applyFill="0" applyBorder="0" applyAlignment="0" applyProtection="0">
      <alignment vertical="center"/>
    </xf>
    <xf numFmtId="0" fontId="64" fillId="34" borderId="0" applyNumberFormat="0" applyBorder="0" applyAlignment="0" applyProtection="0">
      <alignment vertical="center"/>
    </xf>
    <xf numFmtId="9" fontId="7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97" fontId="72" fillId="0" borderId="0" applyFont="0" applyFill="0" applyBorder="0" applyAlignment="0" applyProtection="0"/>
    <xf numFmtId="0" fontId="72" fillId="0" borderId="35" applyNumberFormat="0" applyFill="0" applyProtection="0">
      <alignment horizontal="right"/>
    </xf>
    <xf numFmtId="0" fontId="124" fillId="0" borderId="25" applyNumberFormat="0" applyFill="0" applyAlignment="0" applyProtection="0">
      <alignment vertical="center"/>
    </xf>
    <xf numFmtId="0" fontId="83" fillId="0" borderId="25" applyNumberFormat="0" applyFill="0" applyAlignment="0" applyProtection="0">
      <alignment vertical="center"/>
    </xf>
    <xf numFmtId="0" fontId="83" fillId="0" borderId="25" applyNumberFormat="0" applyFill="0" applyAlignment="0" applyProtection="0">
      <alignment vertical="center"/>
    </xf>
    <xf numFmtId="0" fontId="125" fillId="0" borderId="26" applyNumberFormat="0" applyFill="0" applyAlignment="0" applyProtection="0">
      <alignment vertical="center"/>
    </xf>
    <xf numFmtId="0" fontId="0" fillId="0" borderId="0">
      <alignment vertical="center"/>
    </xf>
    <xf numFmtId="0" fontId="64" fillId="34" borderId="0" applyNumberFormat="0" applyBorder="0" applyAlignment="0" applyProtection="0">
      <alignment vertical="center"/>
    </xf>
    <xf numFmtId="0" fontId="86" fillId="0" borderId="26" applyNumberFormat="0" applyFill="0" applyAlignment="0" applyProtection="0">
      <alignment vertical="center"/>
    </xf>
    <xf numFmtId="0" fontId="0" fillId="0" borderId="0">
      <alignment vertical="center"/>
    </xf>
    <xf numFmtId="0" fontId="64" fillId="34" borderId="0" applyNumberFormat="0" applyBorder="0" applyAlignment="0" applyProtection="0">
      <alignment vertical="center"/>
    </xf>
    <xf numFmtId="0" fontId="104" fillId="45" borderId="0" applyNumberFormat="0" applyBorder="0" applyAlignment="0" applyProtection="0">
      <alignment vertical="center"/>
    </xf>
    <xf numFmtId="0" fontId="86" fillId="0" borderId="26" applyNumberFormat="0" applyFill="0" applyAlignment="0" applyProtection="0">
      <alignment vertical="center"/>
    </xf>
    <xf numFmtId="0" fontId="66" fillId="36" borderId="0" applyNumberFormat="0" applyBorder="0" applyAlignment="0" applyProtection="0">
      <alignment vertical="center"/>
    </xf>
    <xf numFmtId="0" fontId="126" fillId="0" borderId="24" applyNumberFormat="0" applyFill="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81" fillId="0" borderId="24" applyNumberFormat="0" applyFill="0" applyAlignment="0" applyProtection="0">
      <alignment vertical="center"/>
    </xf>
    <xf numFmtId="0" fontId="64" fillId="34" borderId="0" applyNumberFormat="0" applyBorder="0" applyAlignment="0" applyProtection="0">
      <alignment vertical="center"/>
    </xf>
    <xf numFmtId="0" fontId="81" fillId="0" borderId="24" applyNumberFormat="0" applyFill="0" applyAlignment="0" applyProtection="0">
      <alignment vertical="center"/>
    </xf>
    <xf numFmtId="43" fontId="77" fillId="0" borderId="0" applyFont="0" applyFill="0" applyBorder="0" applyAlignment="0" applyProtection="0">
      <alignment vertical="center"/>
    </xf>
    <xf numFmtId="0" fontId="126"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6" fillId="36" borderId="0" applyNumberFormat="0" applyBorder="0" applyAlignment="0" applyProtection="0">
      <alignment vertical="center"/>
    </xf>
    <xf numFmtId="0" fontId="81" fillId="0" borderId="0" applyNumberFormat="0" applyFill="0" applyBorder="0" applyAlignment="0" applyProtection="0">
      <alignment vertical="center"/>
    </xf>
    <xf numFmtId="0" fontId="101" fillId="34" borderId="0" applyNumberFormat="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65" fillId="46" borderId="0" applyNumberFormat="0" applyBorder="0" applyAlignment="0" applyProtection="0">
      <alignment vertical="center"/>
    </xf>
    <xf numFmtId="0" fontId="127" fillId="0" borderId="35" applyNumberFormat="0" applyFill="0" applyProtection="0">
      <alignment horizontal="center"/>
    </xf>
    <xf numFmtId="0" fontId="128" fillId="0" borderId="0" applyNumberFormat="0" applyFill="0" applyBorder="0" applyAlignment="0" applyProtection="0"/>
    <xf numFmtId="0" fontId="128" fillId="0" borderId="0" applyNumberFormat="0" applyFill="0" applyBorder="0" applyAlignment="0" applyProtection="0"/>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128" fillId="0" borderId="0" applyNumberFormat="0" applyFill="0" applyBorder="0" applyAlignment="0" applyProtection="0"/>
    <xf numFmtId="0" fontId="129" fillId="0" borderId="13" applyNumberFormat="0" applyFill="0" applyProtection="0">
      <alignment horizont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04" fillId="45" borderId="0" applyNumberFormat="0" applyBorder="0" applyAlignment="0" applyProtection="0">
      <alignment vertical="center"/>
    </xf>
    <xf numFmtId="0" fontId="66" fillId="36" borderId="0" applyNumberFormat="0" applyBorder="0" applyAlignment="0" applyProtection="0">
      <alignment vertical="center"/>
    </xf>
    <xf numFmtId="0" fontId="91" fillId="60" borderId="0" applyNumberFormat="0" applyBorder="0" applyAlignment="0" applyProtection="0"/>
    <xf numFmtId="0" fontId="104" fillId="45"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0" fillId="0" borderId="0">
      <alignment vertical="center"/>
    </xf>
    <xf numFmtId="0" fontId="64" fillId="34"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30" fillId="74" borderId="0" applyNumberFormat="0" applyBorder="0" applyAlignment="0" applyProtection="0"/>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65" fillId="35" borderId="0" applyNumberFormat="0" applyBorder="0" applyAlignment="0" applyProtection="0"/>
    <xf numFmtId="0" fontId="104" fillId="45" borderId="0" applyNumberFormat="0" applyBorder="0" applyAlignment="0" applyProtection="0">
      <alignment vertical="center"/>
    </xf>
    <xf numFmtId="0" fontId="65" fillId="35" borderId="0" applyNumberFormat="0" applyBorder="0" applyAlignment="0" applyProtection="0"/>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31" fillId="0" borderId="0"/>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0" fillId="0" borderId="0"/>
    <xf numFmtId="0" fontId="66" fillId="45" borderId="0" applyNumberFormat="0" applyBorder="0" applyAlignment="0" applyProtection="0">
      <alignment vertical="center"/>
    </xf>
    <xf numFmtId="0" fontId="0" fillId="0" borderId="0"/>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4" fillId="34" borderId="0" applyNumberFormat="0" applyBorder="0" applyAlignment="0" applyProtection="0">
      <alignment vertical="center"/>
    </xf>
    <xf numFmtId="0" fontId="66" fillId="45" borderId="0" applyNumberFormat="0" applyBorder="0" applyAlignment="0" applyProtection="0">
      <alignment vertical="center"/>
    </xf>
    <xf numFmtId="0" fontId="66" fillId="36" borderId="0" applyNumberFormat="0" applyBorder="0" applyAlignment="0" applyProtection="0">
      <alignment vertical="center"/>
    </xf>
    <xf numFmtId="0" fontId="87" fillId="46" borderId="0" applyNumberFormat="0" applyBorder="0" applyAlignment="0" applyProtection="0">
      <alignment vertical="center"/>
    </xf>
    <xf numFmtId="0" fontId="66" fillId="36" borderId="0" applyNumberFormat="0" applyBorder="0" applyAlignment="0" applyProtection="0">
      <alignment vertical="center"/>
    </xf>
    <xf numFmtId="0" fontId="116"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alignment vertical="center"/>
    </xf>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0" fillId="0" borderId="0" applyNumberFormat="0"/>
    <xf numFmtId="0" fontId="66" fillId="36" borderId="0" applyNumberFormat="0" applyBorder="0" applyAlignment="0" applyProtection="0">
      <alignment vertical="center"/>
    </xf>
    <xf numFmtId="0" fontId="0" fillId="0" borderId="0" applyNumberFormat="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alignment vertical="center"/>
    </xf>
    <xf numFmtId="0" fontId="66" fillId="36" borderId="0" applyNumberFormat="0" applyBorder="0" applyAlignment="0" applyProtection="0">
      <alignment vertical="center"/>
    </xf>
    <xf numFmtId="0" fontId="0" fillId="0" borderId="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alignment vertical="center"/>
    </xf>
    <xf numFmtId="0" fontId="87" fillId="4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32" fillId="39" borderId="22" applyNumberFormat="0" applyAlignment="0" applyProtection="0">
      <alignment vertical="center"/>
    </xf>
    <xf numFmtId="0" fontId="77" fillId="0" borderId="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4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01"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44"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44"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80" fillId="36" borderId="0" applyNumberFormat="0" applyBorder="0" applyAlignment="0" applyProtection="0">
      <alignment vertical="center"/>
    </xf>
    <xf numFmtId="0" fontId="80" fillId="36" borderId="0" applyNumberFormat="0" applyBorder="0" applyAlignment="0" applyProtection="0">
      <alignment vertical="center"/>
    </xf>
    <xf numFmtId="0" fontId="80" fillId="36" borderId="0" applyNumberFormat="0" applyBorder="0" applyAlignment="0" applyProtection="0">
      <alignment vertical="center"/>
    </xf>
    <xf numFmtId="0" fontId="80" fillId="36" borderId="0" applyNumberFormat="0" applyBorder="0" applyAlignment="0" applyProtection="0">
      <alignment vertical="center"/>
    </xf>
    <xf numFmtId="0" fontId="80" fillId="36" borderId="0" applyNumberFormat="0" applyBorder="0" applyAlignment="0" applyProtection="0">
      <alignment vertical="center"/>
    </xf>
    <xf numFmtId="0" fontId="66" fillId="36" borderId="0" applyNumberFormat="0" applyBorder="0" applyAlignment="0" applyProtection="0">
      <alignment vertical="center"/>
    </xf>
    <xf numFmtId="0" fontId="80"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0" fillId="0" borderId="0"/>
    <xf numFmtId="0" fontId="104" fillId="36" borderId="0" applyNumberFormat="0" applyBorder="0" applyAlignment="0" applyProtection="0">
      <alignment vertical="center"/>
    </xf>
    <xf numFmtId="0" fontId="66"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0" fillId="0" borderId="0"/>
    <xf numFmtId="0" fontId="104"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85" fillId="36" borderId="0" applyNumberFormat="0" applyBorder="0" applyAlignment="0" applyProtection="0"/>
    <xf numFmtId="0" fontId="99" fillId="45" borderId="0" applyNumberFormat="0" applyBorder="0" applyAlignment="0" applyProtection="0">
      <alignment vertical="center"/>
    </xf>
    <xf numFmtId="0" fontId="66" fillId="36" borderId="0" applyNumberFormat="0" applyBorder="0" applyAlignment="0" applyProtection="0">
      <alignment vertical="center"/>
    </xf>
    <xf numFmtId="0" fontId="99" fillId="45" borderId="0" applyNumberFormat="0" applyBorder="0" applyAlignment="0" applyProtection="0">
      <alignment vertical="center"/>
    </xf>
    <xf numFmtId="0" fontId="66" fillId="36" borderId="0" applyNumberFormat="0" applyBorder="0" applyAlignment="0" applyProtection="0">
      <alignment vertical="center"/>
    </xf>
    <xf numFmtId="0" fontId="99" fillId="45" borderId="0" applyNumberFormat="0" applyBorder="0" applyAlignment="0" applyProtection="0">
      <alignment vertical="center"/>
    </xf>
    <xf numFmtId="0" fontId="66" fillId="36" borderId="0" applyNumberFormat="0" applyBorder="0" applyAlignment="0" applyProtection="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64" fillId="34" borderId="0" applyNumberFormat="0" applyBorder="0" applyAlignment="0" applyProtection="0">
      <alignment vertical="center"/>
    </xf>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64" fillId="34" borderId="0" applyNumberFormat="0" applyBorder="0" applyAlignment="0" applyProtection="0">
      <alignment vertical="center"/>
    </xf>
    <xf numFmtId="0" fontId="91" fillId="60" borderId="0" applyNumberFormat="0" applyBorder="0" applyAlignment="0" applyProtection="0"/>
    <xf numFmtId="0" fontId="64" fillId="34" borderId="0" applyNumberFormat="0" applyBorder="0" applyAlignment="0" applyProtection="0">
      <alignment vertical="center"/>
    </xf>
    <xf numFmtId="0" fontId="77" fillId="0" borderId="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64" fillId="34" borderId="0" applyNumberFormat="0" applyBorder="0" applyAlignment="0" applyProtection="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99" fillId="45" borderId="0" applyNumberFormat="0" applyBorder="0" applyAlignment="0" applyProtection="0">
      <alignment vertical="center"/>
    </xf>
    <xf numFmtId="0" fontId="64" fillId="34" borderId="0" applyNumberFormat="0" applyBorder="0" applyAlignment="0" applyProtection="0">
      <alignment vertical="center"/>
    </xf>
    <xf numFmtId="0" fontId="80" fillId="45"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104"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0" fillId="0" borderId="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65" fillId="46" borderId="0" applyNumberFormat="0" applyBorder="0" applyAlignment="0" applyProtection="0">
      <alignment vertical="center"/>
    </xf>
    <xf numFmtId="0" fontId="91" fillId="60" borderId="0" applyNumberFormat="0" applyBorder="0" applyAlignment="0" applyProtection="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91" fillId="60" borderId="0" applyNumberFormat="0" applyBorder="0" applyAlignment="0" applyProtection="0"/>
    <xf numFmtId="0" fontId="64" fillId="34" borderId="0" applyNumberFormat="0" applyBorder="0" applyAlignment="0" applyProtection="0">
      <alignment vertical="center"/>
    </xf>
    <xf numFmtId="0" fontId="0" fillId="0" borderId="0"/>
    <xf numFmtId="0" fontId="91" fillId="60" borderId="0" applyNumberFormat="0" applyBorder="0" applyAlignment="0" applyProtection="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80" fillId="45" borderId="0" applyNumberFormat="0" applyBorder="0" applyAlignment="0" applyProtection="0">
      <alignment vertical="center"/>
    </xf>
    <xf numFmtId="0" fontId="87" fillId="34"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66" fillId="36"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4" fillId="34"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64" fillId="34" borderId="0" applyNumberFormat="0" applyBorder="0" applyAlignment="0" applyProtection="0">
      <alignment vertical="center"/>
    </xf>
    <xf numFmtId="0" fontId="91" fillId="60" borderId="0" applyNumberFormat="0" applyBorder="0" applyAlignment="0" applyProtection="0"/>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121" fillId="36" borderId="0" applyNumberFormat="0" applyBorder="0" applyAlignment="0" applyProtection="0">
      <alignment vertical="center"/>
    </xf>
    <xf numFmtId="0" fontId="80" fillId="45"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198" fontId="72" fillId="0" borderId="13" applyFill="0" applyProtection="0">
      <alignment horizontal="right"/>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21" fillId="36"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44" fontId="0" fillId="0" borderId="0" applyFont="0" applyFill="0" applyBorder="0" applyAlignment="0" applyProtection="0"/>
    <xf numFmtId="0" fontId="66" fillId="36" borderId="0" applyNumberFormat="0" applyBorder="0" applyAlignment="0" applyProtection="0">
      <alignment vertical="center"/>
    </xf>
    <xf numFmtId="44" fontId="0" fillId="0" borderId="0" applyFont="0" applyFill="0" applyBorder="0" applyAlignment="0" applyProtection="0"/>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121" fillId="36"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133" fillId="0" borderId="0" applyNumberFormat="0" applyFill="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66" fillId="45" borderId="0" applyNumberFormat="0" applyBorder="0" applyAlignment="0" applyProtection="0">
      <alignment vertical="center"/>
    </xf>
    <xf numFmtId="0" fontId="121"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46" borderId="0" applyNumberFormat="0" applyBorder="0" applyAlignment="0" applyProtection="0">
      <alignment vertical="center"/>
    </xf>
    <xf numFmtId="0" fontId="121" fillId="36" borderId="0" applyNumberFormat="0" applyBorder="0" applyAlignment="0" applyProtection="0">
      <alignment vertical="center"/>
    </xf>
    <xf numFmtId="0" fontId="65" fillId="46" borderId="0" applyNumberFormat="0" applyBorder="0" applyAlignment="0" applyProtection="0">
      <alignment vertical="center"/>
    </xf>
    <xf numFmtId="0" fontId="66" fillId="36" borderId="0" applyNumberFormat="0" applyBorder="0" applyAlignment="0" applyProtection="0">
      <alignment vertical="center"/>
    </xf>
    <xf numFmtId="0" fontId="65" fillId="46" borderId="0" applyNumberFormat="0" applyBorder="0" applyAlignment="0" applyProtection="0">
      <alignment vertical="center"/>
    </xf>
    <xf numFmtId="0" fontId="66" fillId="36" borderId="0" applyNumberFormat="0" applyBorder="0" applyAlignment="0" applyProtection="0">
      <alignment vertical="center"/>
    </xf>
    <xf numFmtId="0" fontId="65" fillId="46" borderId="0" applyNumberFormat="0" applyBorder="0" applyAlignment="0" applyProtection="0">
      <alignment vertical="center"/>
    </xf>
    <xf numFmtId="0" fontId="0" fillId="0" borderId="0"/>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6" fillId="36" borderId="0" applyNumberFormat="0" applyBorder="0" applyAlignment="0" applyProtection="0">
      <alignment vertical="center"/>
    </xf>
    <xf numFmtId="0" fontId="64" fillId="34" borderId="0" applyNumberFormat="0" applyBorder="0" applyAlignment="0" applyProtection="0">
      <alignment vertical="center"/>
    </xf>
    <xf numFmtId="0" fontId="66" fillId="36"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64" fillId="34" borderId="0" applyNumberFormat="0" applyBorder="0" applyAlignment="0" applyProtection="0">
      <alignment vertical="center"/>
    </xf>
    <xf numFmtId="0" fontId="121" fillId="36" borderId="0" applyNumberFormat="0" applyBorder="0" applyAlignment="0" applyProtection="0">
      <alignment vertical="center"/>
    </xf>
    <xf numFmtId="0" fontId="44" fillId="0" borderId="0">
      <alignment vertical="center"/>
    </xf>
    <xf numFmtId="0" fontId="3" fillId="0" borderId="0"/>
    <xf numFmtId="0" fontId="0" fillId="0" borderId="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77" fillId="0" borderId="0">
      <alignment vertical="center"/>
    </xf>
    <xf numFmtId="0" fontId="6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46" borderId="0" applyNumberFormat="0" applyBorder="0" applyAlignment="0" applyProtection="0">
      <alignment vertical="center"/>
    </xf>
    <xf numFmtId="0" fontId="0" fillId="0" borderId="0"/>
    <xf numFmtId="0" fontId="0" fillId="0" borderId="0"/>
    <xf numFmtId="0" fontId="0" fillId="0" borderId="0"/>
    <xf numFmtId="0" fontId="64" fillId="34" borderId="0" applyNumberFormat="0" applyBorder="0" applyAlignment="0" applyProtection="0">
      <alignment vertical="center"/>
    </xf>
    <xf numFmtId="0" fontId="77"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4" fillId="6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0" fillId="4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77" fillId="0" borderId="0">
      <alignment vertical="center"/>
    </xf>
    <xf numFmtId="0" fontId="0" fillId="0" borderId="0"/>
    <xf numFmtId="0" fontId="0" fillId="0" borderId="0"/>
    <xf numFmtId="0" fontId="0" fillId="0" borderId="0" applyNumberFormat="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xf numFmtId="0" fontId="0" fillId="0" borderId="0"/>
    <xf numFmtId="0" fontId="0" fillId="0" borderId="0"/>
    <xf numFmtId="0" fontId="0" fillId="0" borderId="0"/>
    <xf numFmtId="0" fontId="6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0" fillId="39" borderId="22" applyNumberFormat="0" applyAlignment="0" applyProtection="0">
      <alignment vertical="center"/>
    </xf>
    <xf numFmtId="0" fontId="0" fillId="0" borderId="0"/>
    <xf numFmtId="0" fontId="0" fillId="0" borderId="0"/>
    <xf numFmtId="0" fontId="0" fillId="0" borderId="0"/>
    <xf numFmtId="0" fontId="7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0" fillId="4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5" fillId="35" borderId="0" applyNumberFormat="0" applyBorder="0" applyAlignment="0" applyProtection="0"/>
    <xf numFmtId="0" fontId="0" fillId="0" borderId="0">
      <alignment vertical="center"/>
    </xf>
    <xf numFmtId="0" fontId="65" fillId="35"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5" fillId="35" borderId="0" applyNumberFormat="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6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0" borderId="0">
      <alignment vertical="center"/>
    </xf>
    <xf numFmtId="0" fontId="0" fillId="0" borderId="0">
      <alignment vertical="center"/>
    </xf>
    <xf numFmtId="0" fontId="0" fillId="0" borderId="0"/>
    <xf numFmtId="0" fontId="77" fillId="0" borderId="0">
      <alignment vertical="center"/>
    </xf>
    <xf numFmtId="0" fontId="0" fillId="0" borderId="0"/>
    <xf numFmtId="0" fontId="0" fillId="0" borderId="0"/>
    <xf numFmtId="0" fontId="6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34" borderId="0" applyNumberFormat="0" applyBorder="0" applyAlignment="0" applyProtection="0">
      <alignment vertical="center"/>
    </xf>
    <xf numFmtId="0" fontId="0" fillId="0" borderId="0" applyNumberFormat="0"/>
    <xf numFmtId="0" fontId="0" fillId="0" borderId="0">
      <alignment vertical="center"/>
    </xf>
    <xf numFmtId="0" fontId="44" fillId="0" borderId="0"/>
    <xf numFmtId="0" fontId="0" fillId="0" borderId="0"/>
    <xf numFmtId="0" fontId="0" fillId="0" borderId="0"/>
    <xf numFmtId="0" fontId="65" fillId="34" borderId="0" applyNumberFormat="0" applyBorder="0" applyAlignment="0" applyProtection="0">
      <alignment vertical="center"/>
    </xf>
    <xf numFmtId="0" fontId="0" fillId="0" borderId="0"/>
    <xf numFmtId="0" fontId="64" fillId="46" borderId="0" applyNumberFormat="0" applyBorder="0" applyAlignment="0" applyProtection="0">
      <alignment vertical="center"/>
    </xf>
    <xf numFmtId="0" fontId="44" fillId="0" borderId="0"/>
    <xf numFmtId="0" fontId="0" fillId="0" borderId="0">
      <alignment vertical="center"/>
    </xf>
    <xf numFmtId="0" fontId="72" fillId="0" borderId="0"/>
    <xf numFmtId="0" fontId="72" fillId="0" borderId="0"/>
    <xf numFmtId="0" fontId="72" fillId="0" borderId="0"/>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7"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7" fillId="46" borderId="0" applyNumberFormat="0" applyBorder="0" applyAlignment="0" applyProtection="0">
      <alignment vertical="center"/>
    </xf>
    <xf numFmtId="0" fontId="0" fillId="0" borderId="0">
      <alignment vertical="center"/>
    </xf>
    <xf numFmtId="0" fontId="0" fillId="0" borderId="0"/>
    <xf numFmtId="0" fontId="87" fillId="34" borderId="0" applyNumberFormat="0" applyBorder="0" applyAlignment="0" applyProtection="0">
      <alignment vertical="center"/>
    </xf>
    <xf numFmtId="0" fontId="0" fillId="0" borderId="0"/>
    <xf numFmtId="0" fontId="87" fillId="34" borderId="0" applyNumberFormat="0" applyBorder="0" applyAlignment="0" applyProtection="0">
      <alignment vertical="center"/>
    </xf>
    <xf numFmtId="0" fontId="0" fillId="0" borderId="0"/>
    <xf numFmtId="0" fontId="6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7"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34" borderId="0" applyNumberFormat="0" applyBorder="0" applyAlignment="0" applyProtection="0">
      <alignment vertical="center"/>
    </xf>
    <xf numFmtId="0" fontId="0" fillId="0" borderId="0"/>
    <xf numFmtId="0" fontId="0" fillId="0" borderId="0"/>
    <xf numFmtId="0" fontId="87"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 fillId="0" borderId="0"/>
    <xf numFmtId="0" fontId="64" fillId="34" borderId="0" applyNumberFormat="0" applyBorder="0" applyAlignment="0" applyProtection="0">
      <alignment vertical="center"/>
    </xf>
    <xf numFmtId="0" fontId="84" fillId="0" borderId="0" applyNumberFormat="0" applyFill="0" applyBorder="0" applyAlignment="0" applyProtection="0">
      <alignment vertical="top"/>
      <protection locked="0"/>
    </xf>
    <xf numFmtId="0" fontId="0" fillId="0" borderId="0" applyNumberFormat="0" applyFill="0" applyBorder="0" applyAlignment="0" applyProtection="0"/>
    <xf numFmtId="0" fontId="134" fillId="0" borderId="0" applyNumberFormat="0" applyFill="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64" fillId="34"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34"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199" fontId="28" fillId="0" borderId="0" applyFont="0" applyFill="0" applyBorder="0" applyAlignment="0" applyProtection="0"/>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87" fillId="46" borderId="0" applyNumberFormat="0" applyBorder="0" applyAlignment="0" applyProtection="0">
      <alignment vertical="center"/>
    </xf>
    <xf numFmtId="0" fontId="101" fillId="34"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64" fillId="34"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46" borderId="0" applyNumberFormat="0" applyBorder="0" applyAlignment="0" applyProtection="0">
      <alignment vertical="center"/>
    </xf>
    <xf numFmtId="0" fontId="94" fillId="0" borderId="27" applyNumberFormat="0" applyFill="0" applyAlignment="0" applyProtection="0">
      <alignment vertical="center"/>
    </xf>
    <xf numFmtId="0" fontId="64" fillId="46" borderId="0" applyNumberFormat="0" applyBorder="0" applyAlignment="0" applyProtection="0">
      <alignment vertical="center"/>
    </xf>
    <xf numFmtId="0" fontId="94" fillId="0" borderId="27" applyNumberFormat="0" applyFill="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0" fillId="0" borderId="0">
      <alignment vertical="center"/>
    </xf>
    <xf numFmtId="0" fontId="64" fillId="34"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87"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87" fillId="34" borderId="0" applyNumberFormat="0" applyBorder="0" applyAlignment="0" applyProtection="0">
      <alignment vertical="center"/>
    </xf>
    <xf numFmtId="0" fontId="87" fillId="34" borderId="0" applyNumberFormat="0" applyBorder="0" applyAlignment="0" applyProtection="0">
      <alignment vertical="center"/>
    </xf>
    <xf numFmtId="0" fontId="87" fillId="34" borderId="0" applyNumberFormat="0" applyBorder="0" applyAlignment="0" applyProtection="0">
      <alignment vertical="center"/>
    </xf>
    <xf numFmtId="0" fontId="65" fillId="34" borderId="0" applyNumberFormat="0" applyBorder="0" applyAlignment="0" applyProtection="0">
      <alignment vertical="center"/>
    </xf>
    <xf numFmtId="0" fontId="65" fillId="34" borderId="0" applyNumberFormat="0" applyBorder="0" applyAlignment="0" applyProtection="0">
      <alignment vertical="center"/>
    </xf>
    <xf numFmtId="0" fontId="65" fillId="34" borderId="0" applyNumberFormat="0" applyBorder="0" applyAlignment="0" applyProtection="0">
      <alignment vertical="center"/>
    </xf>
    <xf numFmtId="0" fontId="65" fillId="34" borderId="0" applyNumberFormat="0" applyBorder="0" applyAlignment="0" applyProtection="0">
      <alignment vertical="center"/>
    </xf>
    <xf numFmtId="0" fontId="65"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35" fillId="34" borderId="0" applyNumberFormat="0" applyBorder="0" applyAlignment="0" applyProtection="0"/>
    <xf numFmtId="0" fontId="64" fillId="34"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4" fillId="46" borderId="0" applyNumberFormat="0" applyBorder="0" applyAlignment="0" applyProtection="0">
      <alignment vertical="center"/>
    </xf>
    <xf numFmtId="0" fontId="65" fillId="35" borderId="0" applyNumberFormat="0" applyBorder="0" applyAlignment="0" applyProtection="0"/>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90" fillId="59" borderId="22" applyNumberFormat="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90" fillId="59" borderId="22" applyNumberFormat="0" applyAlignment="0" applyProtection="0">
      <alignment vertical="center"/>
    </xf>
    <xf numFmtId="0" fontId="100" fillId="46" borderId="0" applyNumberFormat="0" applyBorder="0" applyAlignment="0" applyProtection="0">
      <alignment vertical="center"/>
    </xf>
    <xf numFmtId="0" fontId="100" fillId="46" borderId="0" applyNumberFormat="0" applyBorder="0" applyAlignment="0" applyProtection="0">
      <alignment vertical="center"/>
    </xf>
    <xf numFmtId="0" fontId="89" fillId="58"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0" fillId="47" borderId="23" applyNumberFormat="0" applyFont="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35"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65"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65" fillId="35" borderId="0" applyNumberFormat="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46" borderId="0" applyNumberFormat="0" applyBorder="0" applyAlignment="0" applyProtection="0">
      <alignment vertical="center"/>
    </xf>
    <xf numFmtId="0" fontId="64" fillId="34" borderId="0" applyNumberFormat="0" applyBorder="0" applyAlignment="0" applyProtection="0">
      <alignment vertical="center"/>
    </xf>
    <xf numFmtId="0" fontId="64"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87"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5" fillId="35" borderId="0" applyNumberFormat="0" applyBorder="0" applyAlignment="0" applyProtection="0"/>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136" fillId="0" borderId="0" applyNumberFormat="0" applyFill="0" applyBorder="0" applyAlignment="0" applyProtection="0">
      <alignment vertical="top"/>
      <protection locked="0"/>
    </xf>
    <xf numFmtId="0" fontId="64" fillId="46" borderId="0" applyNumberFormat="0" applyBorder="0" applyAlignment="0" applyProtection="0">
      <alignment vertical="center"/>
    </xf>
    <xf numFmtId="0" fontId="136" fillId="0" borderId="0" applyNumberFormat="0" applyFill="0" applyBorder="0" applyAlignment="0" applyProtection="0">
      <alignment vertical="top"/>
      <protection locked="0"/>
    </xf>
    <xf numFmtId="0" fontId="64" fillId="46"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37" fillId="59" borderId="32" applyNumberFormat="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176" fontId="138" fillId="0" borderId="0" applyFont="0" applyFill="0" applyBorder="0" applyAlignment="0" applyProtection="0"/>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46"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76" fillId="0" borderId="0" applyNumberFormat="0" applyFill="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0" fillId="0" borderId="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0" fontId="87" fillId="46" borderId="0" applyNumberFormat="0" applyBorder="0" applyAlignment="0" applyProtection="0">
      <alignment vertical="center"/>
    </xf>
    <xf numFmtId="44" fontId="0" fillId="0" borderId="0" applyFont="0" applyFill="0" applyBorder="0" applyAlignment="0" applyProtection="0"/>
    <xf numFmtId="0" fontId="101"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64" fillId="34" borderId="0" applyNumberFormat="0" applyBorder="0" applyAlignment="0" applyProtection="0">
      <alignment vertical="center"/>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09" fillId="0" borderId="30" applyNumberFormat="0" applyFill="0" applyAlignment="0" applyProtection="0">
      <alignment vertical="center"/>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200" fontId="138" fillId="0" borderId="0" applyFont="0" applyFill="0" applyBorder="0" applyAlignment="0" applyProtection="0"/>
    <xf numFmtId="0" fontId="139" fillId="59" borderId="22" applyNumberFormat="0" applyAlignment="0" applyProtection="0">
      <alignment vertical="center"/>
    </xf>
    <xf numFmtId="0" fontId="140" fillId="67" borderId="29" applyNumberFormat="0" applyAlignment="0" applyProtection="0">
      <alignment vertical="center"/>
    </xf>
    <xf numFmtId="0" fontId="107" fillId="67" borderId="29" applyNumberFormat="0" applyAlignment="0" applyProtection="0">
      <alignment vertical="center"/>
    </xf>
    <xf numFmtId="201" fontId="2" fillId="0" borderId="2">
      <alignment vertical="center"/>
      <protection locked="0"/>
    </xf>
    <xf numFmtId="0" fontId="107" fillId="67" borderId="29" applyNumberFormat="0" applyAlignment="0" applyProtection="0">
      <alignment vertical="center"/>
    </xf>
    <xf numFmtId="0" fontId="76" fillId="0" borderId="0" applyNumberFormat="0" applyFill="0" applyBorder="0" applyAlignment="0" applyProtection="0">
      <alignment vertical="center"/>
    </xf>
    <xf numFmtId="0" fontId="129" fillId="0" borderId="13" applyNumberFormat="0" applyFill="0" applyProtection="0">
      <alignment horizontal="left"/>
    </xf>
    <xf numFmtId="0" fontId="98" fillId="0" borderId="0" applyNumberFormat="0" applyFill="0" applyBorder="0" applyAlignment="0" applyProtection="0">
      <alignment vertical="center"/>
    </xf>
    <xf numFmtId="0" fontId="141" fillId="0" borderId="27" applyNumberFormat="0" applyFill="0" applyAlignment="0" applyProtection="0">
      <alignment vertical="center"/>
    </xf>
    <xf numFmtId="202" fontId="28" fillId="0" borderId="0" applyFont="0" applyFill="0" applyBorder="0" applyAlignment="0" applyProtection="0"/>
    <xf numFmtId="203" fontId="28" fillId="0" borderId="0" applyFont="0" applyFill="0" applyBorder="0" applyAlignment="0" applyProtection="0"/>
    <xf numFmtId="204" fontId="28" fillId="0" borderId="0" applyFont="0" applyFill="0" applyBorder="0" applyAlignment="0" applyProtection="0"/>
    <xf numFmtId="0" fontId="17" fillId="0" borderId="0"/>
    <xf numFmtId="41" fontId="17" fillId="0" borderId="0" applyFont="0" applyFill="0" applyBorder="0" applyAlignment="0" applyProtection="0"/>
    <xf numFmtId="43" fontId="17"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0" fontId="130" fillId="74" borderId="0" applyNumberFormat="0" applyBorder="0" applyAlignment="0" applyProtection="0"/>
    <xf numFmtId="0" fontId="130" fillId="74" borderId="0" applyNumberFormat="0" applyBorder="0" applyAlignment="0" applyProtection="0"/>
    <xf numFmtId="0" fontId="130" fillId="75" borderId="0" applyNumberFormat="0" applyBorder="0" applyAlignment="0" applyProtection="0"/>
    <xf numFmtId="0" fontId="130" fillId="75" borderId="0" applyNumberFormat="0" applyBorder="0" applyAlignment="0" applyProtection="0"/>
    <xf numFmtId="0" fontId="130" fillId="75" borderId="0" applyNumberFormat="0" applyBorder="0" applyAlignment="0" applyProtection="0"/>
    <xf numFmtId="0" fontId="130" fillId="76" borderId="0" applyNumberFormat="0" applyBorder="0" applyAlignment="0" applyProtection="0"/>
    <xf numFmtId="0" fontId="130" fillId="76" borderId="0" applyNumberFormat="0" applyBorder="0" applyAlignment="0" applyProtection="0"/>
    <xf numFmtId="0" fontId="130" fillId="76" borderId="0" applyNumberFormat="0" applyBorder="0" applyAlignment="0" applyProtection="0"/>
    <xf numFmtId="0" fontId="89" fillId="68" borderId="0" applyNumberFormat="0" applyBorder="0" applyAlignment="0" applyProtection="0">
      <alignment vertical="center"/>
    </xf>
    <xf numFmtId="0" fontId="74" fillId="68" borderId="0" applyNumberFormat="0" applyBorder="0" applyAlignment="0" applyProtection="0">
      <alignment vertical="center"/>
    </xf>
    <xf numFmtId="0" fontId="89" fillId="70" borderId="0" applyNumberFormat="0" applyBorder="0" applyAlignment="0" applyProtection="0">
      <alignment vertical="center"/>
    </xf>
    <xf numFmtId="0" fontId="74" fillId="70" borderId="0" applyNumberFormat="0" applyBorder="0" applyAlignment="0" applyProtection="0">
      <alignment vertical="center"/>
    </xf>
    <xf numFmtId="0" fontId="89" fillId="63" borderId="0" applyNumberFormat="0" applyBorder="0" applyAlignment="0" applyProtection="0">
      <alignment vertical="center"/>
    </xf>
    <xf numFmtId="0" fontId="89" fillId="50" borderId="0" applyNumberFormat="0" applyBorder="0" applyAlignment="0" applyProtection="0">
      <alignment vertical="center"/>
    </xf>
    <xf numFmtId="0" fontId="74" fillId="50" borderId="0" applyNumberFormat="0" applyBorder="0" applyAlignment="0" applyProtection="0">
      <alignment vertical="center"/>
    </xf>
    <xf numFmtId="0" fontId="74" fillId="58" borderId="0" applyNumberFormat="0" applyBorder="0" applyAlignment="0" applyProtection="0">
      <alignment vertical="center"/>
    </xf>
    <xf numFmtId="0" fontId="72" fillId="0" borderId="35" applyNumberFormat="0" applyFill="0" applyProtection="0">
      <alignment horizontal="left"/>
    </xf>
    <xf numFmtId="0" fontId="142" fillId="73" borderId="0" applyNumberFormat="0" applyBorder="0" applyAlignment="0" applyProtection="0">
      <alignment vertical="center"/>
    </xf>
    <xf numFmtId="0" fontId="117" fillId="73" borderId="0" applyNumberFormat="0" applyBorder="0" applyAlignment="0" applyProtection="0">
      <alignment vertical="center"/>
    </xf>
    <xf numFmtId="0" fontId="117" fillId="73" borderId="0" applyNumberFormat="0" applyBorder="0" applyAlignment="0" applyProtection="0">
      <alignment vertical="center"/>
    </xf>
    <xf numFmtId="0" fontId="119" fillId="59" borderId="32" applyNumberFormat="0" applyAlignment="0" applyProtection="0">
      <alignment vertical="center"/>
    </xf>
    <xf numFmtId="0" fontId="119" fillId="59" borderId="32" applyNumberFormat="0" applyAlignment="0" applyProtection="0">
      <alignment vertical="center"/>
    </xf>
    <xf numFmtId="0" fontId="70" fillId="39" borderId="22" applyNumberFormat="0" applyAlignment="0" applyProtection="0">
      <alignment vertical="center"/>
    </xf>
    <xf numFmtId="1" fontId="72" fillId="0" borderId="13" applyFill="0" applyProtection="0">
      <alignment horizontal="center"/>
    </xf>
    <xf numFmtId="1" fontId="2" fillId="0" borderId="2">
      <alignment vertical="center"/>
      <protection locked="0"/>
    </xf>
    <xf numFmtId="1" fontId="2" fillId="0" borderId="2">
      <alignment vertical="center"/>
      <protection locked="0"/>
    </xf>
    <xf numFmtId="1" fontId="2" fillId="0" borderId="2">
      <alignment vertical="center"/>
      <protection locked="0"/>
    </xf>
    <xf numFmtId="1" fontId="2" fillId="0" borderId="2">
      <alignment vertical="center"/>
      <protection locked="0"/>
    </xf>
    <xf numFmtId="0" fontId="0" fillId="0" borderId="0">
      <alignment vertical="center"/>
    </xf>
    <xf numFmtId="0" fontId="0" fillId="0" borderId="0">
      <alignment vertical="center"/>
    </xf>
    <xf numFmtId="0" fontId="143" fillId="0" borderId="0"/>
    <xf numFmtId="201" fontId="2" fillId="0" borderId="2">
      <alignment vertical="center"/>
      <protection locked="0"/>
    </xf>
    <xf numFmtId="201" fontId="2" fillId="0" borderId="2">
      <alignment vertical="center"/>
      <protection locked="0"/>
    </xf>
    <xf numFmtId="201" fontId="2" fillId="0" borderId="2">
      <alignment vertical="center"/>
      <protection locked="0"/>
    </xf>
    <xf numFmtId="0" fontId="28" fillId="0" borderId="0"/>
    <xf numFmtId="0" fontId="44" fillId="0" borderId="0"/>
    <xf numFmtId="0" fontId="102" fillId="0" borderId="0"/>
    <xf numFmtId="43" fontId="72" fillId="0" borderId="0" applyFont="0" applyFill="0" applyBorder="0" applyAlignment="0" applyProtection="0"/>
    <xf numFmtId="41" fontId="72" fillId="0" borderId="0" applyFont="0" applyFill="0" applyBorder="0" applyAlignment="0" applyProtection="0"/>
    <xf numFmtId="0" fontId="0" fillId="47" borderId="23" applyNumberFormat="0" applyFont="0" applyAlignment="0" applyProtection="0">
      <alignment vertical="center"/>
    </xf>
    <xf numFmtId="0" fontId="0" fillId="47" borderId="23" applyNumberFormat="0" applyFont="0" applyAlignment="0" applyProtection="0">
      <alignment vertical="center"/>
    </xf>
    <xf numFmtId="0" fontId="0" fillId="47" borderId="23" applyNumberFormat="0" applyFont="0" applyAlignment="0" applyProtection="0">
      <alignment vertical="center"/>
    </xf>
    <xf numFmtId="0" fontId="0" fillId="47" borderId="23" applyNumberFormat="0" applyFont="0" applyAlignment="0" applyProtection="0">
      <alignment vertical="center"/>
    </xf>
    <xf numFmtId="0" fontId="0" fillId="47" borderId="23" applyNumberFormat="0" applyFont="0" applyAlignment="0" applyProtection="0">
      <alignment vertical="center"/>
    </xf>
    <xf numFmtId="0" fontId="77" fillId="47" borderId="23" applyNumberFormat="0" applyFont="0" applyAlignment="0" applyProtection="0">
      <alignment vertical="center"/>
    </xf>
    <xf numFmtId="40" fontId="88" fillId="0" borderId="0" applyFont="0" applyFill="0" applyBorder="0" applyAlignment="0" applyProtection="0"/>
    <xf numFmtId="0" fontId="88" fillId="0" borderId="0" applyFont="0" applyFill="0" applyBorder="0" applyAlignment="0" applyProtection="0"/>
  </cellStyleXfs>
  <cellXfs count="251">
    <xf numFmtId="0" fontId="0" fillId="0" borderId="0" xfId="0"/>
    <xf numFmtId="0" fontId="1" fillId="0" borderId="0" xfId="1491" applyFont="1" applyFill="1">
      <alignment vertical="center"/>
    </xf>
    <xf numFmtId="0" fontId="0" fillId="0" borderId="0" xfId="1491" applyFont="1" applyFill="1">
      <alignment vertical="center"/>
    </xf>
    <xf numFmtId="0" fontId="2" fillId="0" borderId="0" xfId="1370" applyNumberFormat="1" applyFont="1" applyFill="1" applyAlignment="1">
      <alignment vertical="center"/>
    </xf>
    <xf numFmtId="0" fontId="2" fillId="0" borderId="0" xfId="1370" applyFont="1" applyFill="1" applyAlignment="1">
      <alignment vertical="center"/>
    </xf>
    <xf numFmtId="0" fontId="2" fillId="0" borderId="0" xfId="1370" applyFont="1" applyFill="1" applyAlignment="1">
      <alignment horizontal="center"/>
    </xf>
    <xf numFmtId="0" fontId="2" fillId="0" borderId="0" xfId="0" applyFont="1" applyFill="1" applyAlignment="1">
      <alignment vertical="center"/>
    </xf>
    <xf numFmtId="49" fontId="2" fillId="0" borderId="0" xfId="1370" applyNumberFormat="1" applyFont="1" applyFill="1" applyAlignment="1">
      <alignment horizontal="center"/>
    </xf>
    <xf numFmtId="0" fontId="2" fillId="0" borderId="0" xfId="1370" applyFont="1" applyFill="1"/>
    <xf numFmtId="205" fontId="2" fillId="0" borderId="0" xfId="1370" applyNumberFormat="1" applyFont="1" applyFill="1"/>
    <xf numFmtId="0" fontId="1" fillId="0" borderId="0" xfId="1491" applyFont="1" applyFill="1" applyBorder="1" applyAlignment="1">
      <alignment horizontal="center" vertical="center"/>
    </xf>
    <xf numFmtId="205" fontId="1" fillId="0" borderId="0" xfId="1491" applyNumberFormat="1" applyFont="1" applyFill="1" applyBorder="1" applyAlignment="1">
      <alignment horizontal="center" vertical="center"/>
    </xf>
    <xf numFmtId="0" fontId="3" fillId="0" borderId="0" xfId="1491" applyFont="1" applyFill="1" applyBorder="1" applyAlignment="1">
      <alignment horizontal="left" vertical="center"/>
    </xf>
    <xf numFmtId="0" fontId="3" fillId="0" borderId="0" xfId="1491" applyFont="1" applyFill="1" applyBorder="1" applyAlignment="1">
      <alignment horizontal="center" vertical="center"/>
    </xf>
    <xf numFmtId="205" fontId="3" fillId="0" borderId="0" xfId="1491" applyNumberFormat="1" applyFont="1" applyFill="1" applyBorder="1" applyAlignment="1">
      <alignment horizontal="center" vertical="center"/>
    </xf>
    <xf numFmtId="0" fontId="3" fillId="0" borderId="1" xfId="1491" applyFont="1" applyFill="1" applyBorder="1" applyAlignment="1">
      <alignment horizontal="right" vertical="center"/>
    </xf>
    <xf numFmtId="205" fontId="3" fillId="0" borderId="1" xfId="1491" applyNumberFormat="1" applyFont="1" applyFill="1" applyBorder="1" applyAlignment="1">
      <alignment horizontal="right" vertical="center"/>
    </xf>
    <xf numFmtId="0" fontId="4" fillId="0" borderId="2" xfId="688" applyFont="1" applyFill="1" applyBorder="1" applyAlignment="1">
      <alignment horizontal="center" vertical="center"/>
    </xf>
    <xf numFmtId="205" fontId="4" fillId="0" borderId="2" xfId="688" applyNumberFormat="1" applyFont="1" applyFill="1" applyBorder="1" applyAlignment="1">
      <alignment horizontal="center" vertical="center"/>
    </xf>
    <xf numFmtId="0" fontId="2" fillId="0" borderId="0" xfId="1370" applyNumberFormat="1" applyFont="1" applyFill="1" applyAlignment="1">
      <alignment horizontal="center" vertical="center"/>
    </xf>
    <xf numFmtId="49" fontId="3" fillId="0" borderId="2" xfId="1370" applyNumberFormat="1" applyFont="1" applyFill="1" applyBorder="1" applyAlignment="1">
      <alignment horizontal="center" vertical="center" wrapText="1"/>
    </xf>
    <xf numFmtId="0" fontId="3" fillId="0" borderId="2" xfId="1370" applyFont="1" applyFill="1" applyBorder="1" applyAlignment="1">
      <alignment horizontal="center" vertical="center" wrapText="1"/>
    </xf>
    <xf numFmtId="205" fontId="3" fillId="0" borderId="2" xfId="1920" applyNumberFormat="1" applyFont="1" applyFill="1" applyBorder="1" applyAlignment="1">
      <alignment horizontal="center" vertical="center" wrapText="1"/>
    </xf>
    <xf numFmtId="0" fontId="3" fillId="0" borderId="2" xfId="1370" applyNumberFormat="1" applyFont="1" applyFill="1" applyBorder="1" applyAlignment="1">
      <alignment horizontal="center" vertical="center" wrapText="1"/>
    </xf>
    <xf numFmtId="205" fontId="3" fillId="0" borderId="2" xfId="1370" applyNumberFormat="1" applyFont="1" applyFill="1" applyBorder="1" applyAlignment="1">
      <alignment horizontal="center" vertical="center" wrapText="1"/>
    </xf>
    <xf numFmtId="0" fontId="2" fillId="0" borderId="0" xfId="1370" applyFont="1" applyFill="1" applyAlignment="1">
      <alignment horizontal="center" vertical="center"/>
    </xf>
    <xf numFmtId="49" fontId="5" fillId="0" borderId="2" xfId="1370" applyNumberFormat="1" applyFont="1" applyFill="1" applyBorder="1" applyAlignment="1">
      <alignment horizontal="center" vertical="center" wrapText="1"/>
    </xf>
    <xf numFmtId="0" fontId="5" fillId="0" borderId="2" xfId="1370" applyFont="1" applyFill="1" applyBorder="1" applyAlignment="1">
      <alignment horizontal="left" vertical="center" wrapText="1"/>
    </xf>
    <xf numFmtId="205" fontId="6" fillId="0" borderId="2" xfId="0" applyNumberFormat="1" applyFont="1" applyFill="1" applyBorder="1" applyAlignment="1" applyProtection="1">
      <alignment horizontal="center" vertical="center" wrapText="1"/>
      <protection hidden="1"/>
    </xf>
    <xf numFmtId="49" fontId="7" fillId="0" borderId="2" xfId="688" applyNumberFormat="1" applyFont="1" applyFill="1" applyBorder="1" applyAlignment="1">
      <alignment horizontal="center" vertical="center"/>
    </xf>
    <xf numFmtId="0" fontId="7" fillId="0" borderId="2" xfId="688" applyFont="1" applyFill="1" applyBorder="1">
      <alignment vertical="center"/>
    </xf>
    <xf numFmtId="0" fontId="3" fillId="0" borderId="2" xfId="0" applyFont="1" applyFill="1" applyBorder="1" applyAlignment="1">
      <alignment horizontal="left" vertical="center" wrapText="1"/>
    </xf>
    <xf numFmtId="205" fontId="3" fillId="0" borderId="2" xfId="688" applyNumberFormat="1" applyFont="1" applyFill="1" applyBorder="1" applyAlignment="1">
      <alignment horizontal="center" vertical="center"/>
    </xf>
    <xf numFmtId="206" fontId="7" fillId="0" borderId="2" xfId="688" applyNumberFormat="1" applyFont="1" applyFill="1" applyBorder="1" applyAlignment="1">
      <alignment horizontal="center" vertical="center"/>
    </xf>
    <xf numFmtId="0" fontId="7" fillId="0" borderId="2" xfId="688" applyFont="1" applyFill="1" applyBorder="1" applyAlignment="1">
      <alignment horizontal="center" vertical="center"/>
    </xf>
    <xf numFmtId="49" fontId="6" fillId="0" borderId="2" xfId="1370" applyNumberFormat="1" applyFont="1" applyFill="1" applyBorder="1" applyAlignment="1">
      <alignment horizontal="center" vertical="center" wrapText="1"/>
    </xf>
    <xf numFmtId="0" fontId="6" fillId="0" borderId="2" xfId="1370" applyFont="1" applyFill="1" applyBorder="1" applyAlignment="1">
      <alignment horizontal="left" vertical="center" wrapText="1"/>
    </xf>
    <xf numFmtId="0" fontId="8" fillId="0" borderId="2" xfId="688" applyFont="1" applyFill="1" applyBorder="1">
      <alignment vertical="center"/>
    </xf>
    <xf numFmtId="0" fontId="8" fillId="0" borderId="2" xfId="688" applyFont="1" applyFill="1" applyBorder="1" applyAlignment="1">
      <alignment vertical="center" wrapText="1"/>
    </xf>
    <xf numFmtId="49" fontId="9" fillId="0" borderId="2" xfId="1370" applyNumberFormat="1" applyFont="1" applyFill="1" applyBorder="1" applyAlignment="1">
      <alignment horizontal="center" vertical="center" wrapText="1"/>
    </xf>
    <xf numFmtId="0" fontId="9" fillId="0" borderId="2" xfId="1370" applyFont="1" applyFill="1" applyBorder="1" applyAlignment="1">
      <alignment horizontal="left" vertical="center" wrapText="1"/>
    </xf>
    <xf numFmtId="206" fontId="3" fillId="0" borderId="2" xfId="688" applyNumberFormat="1" applyFont="1" applyFill="1" applyBorder="1" applyAlignment="1">
      <alignment horizontal="center" vertical="center"/>
    </xf>
    <xf numFmtId="0" fontId="7" fillId="0" borderId="2" xfId="688" applyFont="1" applyFill="1" applyBorder="1" applyAlignment="1">
      <alignment vertical="center" wrapText="1"/>
    </xf>
    <xf numFmtId="0" fontId="1" fillId="0" borderId="0" xfId="1491" applyFont="1" applyFill="1" applyAlignment="1">
      <alignment horizontal="center" vertical="center"/>
    </xf>
    <xf numFmtId="0" fontId="0" fillId="0" borderId="0" xfId="1491" applyFont="1" applyFill="1" applyAlignment="1">
      <alignment horizontal="center" vertical="center"/>
    </xf>
    <xf numFmtId="0" fontId="10" fillId="0" borderId="0" xfId="1370" applyFont="1" applyFill="1" applyAlignment="1">
      <alignment horizontal="center" wrapText="1"/>
    </xf>
    <xf numFmtId="0" fontId="2" fillId="0" borderId="0" xfId="1370" applyFont="1" applyFill="1" applyAlignment="1">
      <alignment horizontal="center" vertical="center" wrapText="1"/>
    </xf>
    <xf numFmtId="0" fontId="11" fillId="0" borderId="0" xfId="1370" applyFont="1" applyFill="1" applyAlignment="1">
      <alignment horizontal="center" wrapText="1"/>
    </xf>
    <xf numFmtId="0" fontId="10" fillId="0" borderId="0" xfId="1370" applyFont="1" applyFill="1" applyAlignment="1">
      <alignment horizontal="center" vertical="center" wrapText="1"/>
    </xf>
    <xf numFmtId="0" fontId="11" fillId="0" borderId="0" xfId="1370" applyFont="1" applyFill="1" applyAlignment="1">
      <alignment horizontal="center" vertical="center" wrapText="1"/>
    </xf>
    <xf numFmtId="0" fontId="2" fillId="0" borderId="0" xfId="1370" applyFont="1" applyFill="1" applyAlignment="1">
      <alignment horizontal="center" wrapText="1"/>
    </xf>
    <xf numFmtId="0" fontId="2" fillId="0" borderId="0" xfId="1370" applyFont="1" applyFill="1" applyAlignment="1">
      <alignment vertical="center" wrapText="1"/>
    </xf>
    <xf numFmtId="0" fontId="10" fillId="0" borderId="0" xfId="1370" applyFont="1" applyFill="1" applyAlignment="1">
      <alignment horizontal="center" vertical="center"/>
    </xf>
    <xf numFmtId="0" fontId="9" fillId="0" borderId="2" xfId="0" applyFont="1" applyFill="1" applyBorder="1" applyAlignment="1">
      <alignment horizontal="right" vertical="center" wrapText="1"/>
    </xf>
    <xf numFmtId="0" fontId="9" fillId="0" borderId="2" xfId="0" applyFont="1" applyFill="1" applyBorder="1" applyAlignment="1">
      <alignment horizontal="center" vertical="center" wrapText="1"/>
    </xf>
    <xf numFmtId="205" fontId="12" fillId="0" borderId="2" xfId="0" applyNumberFormat="1" applyFont="1" applyFill="1" applyBorder="1" applyAlignment="1">
      <alignment horizontal="center" vertical="center" wrapText="1"/>
    </xf>
    <xf numFmtId="205" fontId="9" fillId="0" borderId="2" xfId="0" applyNumberFormat="1" applyFont="1" applyFill="1" applyBorder="1" applyAlignment="1">
      <alignment horizontal="center" vertical="center" wrapText="1"/>
    </xf>
    <xf numFmtId="0" fontId="13" fillId="0" borderId="0" xfId="0" applyFont="1" applyFill="1" applyAlignment="1">
      <alignment vertical="center"/>
    </xf>
    <xf numFmtId="0" fontId="0" fillId="0" borderId="0" xfId="0" applyFont="1" applyFill="1" applyAlignment="1">
      <alignment vertical="center"/>
    </xf>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205" fontId="2" fillId="0" borderId="0" xfId="0" applyNumberFormat="1" applyFont="1" applyFill="1" applyAlignment="1">
      <alignment horizontal="center"/>
    </xf>
    <xf numFmtId="0" fontId="2" fillId="0" borderId="0" xfId="1491" applyFont="1" applyFill="1" applyBorder="1" applyAlignment="1">
      <alignment horizontal="left" vertical="center"/>
    </xf>
    <xf numFmtId="0" fontId="2" fillId="0" borderId="0" xfId="1491" applyFont="1" applyFill="1" applyBorder="1" applyAlignment="1">
      <alignment horizontal="center" vertical="center"/>
    </xf>
    <xf numFmtId="205" fontId="2" fillId="0" borderId="0" xfId="1491" applyNumberFormat="1" applyFont="1" applyFill="1" applyBorder="1" applyAlignment="1">
      <alignment horizontal="center" vertical="center"/>
    </xf>
    <xf numFmtId="0" fontId="14" fillId="0" borderId="2" xfId="0" applyFont="1" applyFill="1" applyBorder="1" applyAlignment="1">
      <alignment horizontal="center" vertical="center"/>
    </xf>
    <xf numFmtId="205" fontId="14"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205" fontId="3" fillId="0" borderId="2" xfId="0" applyNumberFormat="1" applyFont="1" applyFill="1" applyBorder="1" applyAlignment="1" applyProtection="1">
      <alignment horizontal="center" vertical="center" wrapText="1"/>
    </xf>
    <xf numFmtId="0" fontId="0" fillId="0" borderId="0" xfId="0" applyFont="1" applyFill="1" applyAlignment="1">
      <alignment horizontal="center" vertic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205" fontId="7" fillId="0" borderId="2" xfId="0" applyNumberFormat="1" applyFont="1" applyFill="1" applyBorder="1" applyAlignment="1" applyProtection="1">
      <alignment horizontal="center" vertical="center" wrapText="1"/>
    </xf>
    <xf numFmtId="205" fontId="7" fillId="2" borderId="2" xfId="0" applyNumberFormat="1" applyFont="1" applyFill="1" applyBorder="1" applyAlignment="1" applyProtection="1">
      <alignment horizontal="center" vertical="center" wrapText="1"/>
    </xf>
    <xf numFmtId="0" fontId="3" fillId="0" borderId="2" xfId="1331"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xf>
    <xf numFmtId="0" fontId="15" fillId="2" borderId="2" xfId="1481" applyFont="1" applyFill="1" applyBorder="1" applyAlignment="1" applyProtection="1">
      <alignment horizontal="left" vertical="center" wrapText="1"/>
    </xf>
    <xf numFmtId="0" fontId="16" fillId="2" borderId="2" xfId="1481" applyFont="1" applyFill="1" applyBorder="1" applyAlignment="1" applyProtection="1">
      <alignment horizontal="center" vertical="center" wrapText="1"/>
    </xf>
    <xf numFmtId="205" fontId="15" fillId="2" borderId="2" xfId="1481" applyNumberFormat="1" applyFont="1" applyFill="1" applyBorder="1" applyAlignment="1" applyProtection="1">
      <alignment horizontal="center" vertical="center" wrapText="1"/>
    </xf>
    <xf numFmtId="0" fontId="17" fillId="2" borderId="2" xfId="1481" applyFont="1" applyFill="1" applyBorder="1" applyAlignment="1" applyProtection="1">
      <alignment horizontal="left" vertical="center" wrapText="1"/>
    </xf>
    <xf numFmtId="0" fontId="3" fillId="2" borderId="2" xfId="148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1333" applyFont="1" applyFill="1" applyBorder="1" applyAlignment="1">
      <alignment horizontal="center" vertical="center" wrapText="1"/>
    </xf>
    <xf numFmtId="0" fontId="3" fillId="0" borderId="2" xfId="1331" applyFont="1" applyFill="1" applyBorder="1" applyAlignment="1">
      <alignment horizontal="left" vertical="center" wrapText="1"/>
    </xf>
    <xf numFmtId="0" fontId="3" fillId="0" borderId="2" xfId="1312" applyFont="1" applyFill="1" applyBorder="1" applyAlignment="1">
      <alignment horizontal="center" vertical="center" wrapText="1"/>
    </xf>
    <xf numFmtId="0" fontId="3" fillId="0" borderId="2" xfId="1333" applyFont="1" applyFill="1" applyBorder="1" applyAlignment="1">
      <alignment horizontal="left" vertical="center" wrapText="1"/>
    </xf>
    <xf numFmtId="0" fontId="18" fillId="0" borderId="0" xfId="0" applyFont="1" applyFill="1" applyAlignment="1">
      <alignment vertical="center"/>
    </xf>
    <xf numFmtId="0" fontId="18" fillId="0" borderId="0" xfId="0" applyFont="1" applyAlignment="1">
      <alignment horizontal="center" vertical="center"/>
    </xf>
    <xf numFmtId="0" fontId="18" fillId="0" borderId="0" xfId="0" applyFont="1" applyFill="1" applyAlignment="1">
      <alignment horizontal="center" vertical="center"/>
    </xf>
    <xf numFmtId="0" fontId="13" fillId="0" borderId="0" xfId="0" applyFont="1" applyFill="1" applyAlignment="1">
      <alignment horizontal="center" vertical="center"/>
    </xf>
    <xf numFmtId="0" fontId="19" fillId="0" borderId="0" xfId="0" applyFont="1" applyFill="1" applyAlignment="1">
      <alignment horizontal="center" vertical="center"/>
    </xf>
    <xf numFmtId="0" fontId="19" fillId="0" borderId="0" xfId="0" applyFont="1" applyFill="1" applyAlignment="1">
      <alignment vertical="center"/>
    </xf>
    <xf numFmtId="0" fontId="13" fillId="0" borderId="0" xfId="0" applyFont="1" applyFill="1"/>
    <xf numFmtId="0" fontId="20" fillId="0" borderId="0" xfId="1491" applyFont="1" applyFill="1">
      <alignment vertical="center"/>
    </xf>
    <xf numFmtId="0" fontId="21" fillId="0" borderId="0" xfId="1491" applyFont="1" applyFill="1">
      <alignment vertical="center"/>
    </xf>
    <xf numFmtId="0" fontId="22" fillId="0" borderId="0" xfId="0" applyFont="1" applyFill="1" applyAlignment="1">
      <alignment vertical="center"/>
    </xf>
    <xf numFmtId="0" fontId="21" fillId="0" borderId="0" xfId="0" applyFont="1" applyAlignment="1">
      <alignment vertical="center"/>
    </xf>
    <xf numFmtId="49" fontId="22" fillId="0" borderId="0" xfId="0" applyNumberFormat="1" applyFont="1" applyFill="1" applyAlignment="1">
      <alignment horizontal="center"/>
    </xf>
    <xf numFmtId="0" fontId="22" fillId="0" borderId="0" xfId="0" applyFont="1" applyFill="1"/>
    <xf numFmtId="205" fontId="22" fillId="0" borderId="0" xfId="0" applyNumberFormat="1" applyFont="1" applyFill="1" applyAlignment="1">
      <alignment horizontal="center"/>
    </xf>
    <xf numFmtId="205" fontId="22" fillId="0" borderId="0" xfId="0" applyNumberFormat="1" applyFont="1" applyFill="1"/>
    <xf numFmtId="0" fontId="22" fillId="0" borderId="0" xfId="0" applyFont="1" applyFill="1" applyAlignment="1">
      <alignment horizontal="center"/>
    </xf>
    <xf numFmtId="0" fontId="20" fillId="0" borderId="0" xfId="1491" applyFont="1" applyFill="1" applyBorder="1" applyAlignment="1">
      <alignment horizontal="center" vertical="center"/>
    </xf>
    <xf numFmtId="205" fontId="20" fillId="0" borderId="0" xfId="1491" applyNumberFormat="1" applyFont="1" applyFill="1" applyBorder="1" applyAlignment="1">
      <alignment horizontal="center" vertical="center"/>
    </xf>
    <xf numFmtId="0" fontId="20" fillId="0" borderId="0" xfId="1491" applyFont="1" applyFill="1" applyAlignment="1">
      <alignment horizontal="center" vertical="center"/>
    </xf>
    <xf numFmtId="0" fontId="6" fillId="0" borderId="0" xfId="1491" applyFont="1" applyFill="1" applyBorder="1" applyAlignment="1">
      <alignment horizontal="left" vertical="center"/>
    </xf>
    <xf numFmtId="0" fontId="22" fillId="0" borderId="0" xfId="1491" applyFont="1" applyFill="1" applyBorder="1" applyAlignment="1">
      <alignment horizontal="left" vertical="center"/>
    </xf>
    <xf numFmtId="0" fontId="22" fillId="0" borderId="0" xfId="1491" applyFont="1" applyFill="1" applyBorder="1" applyAlignment="1">
      <alignment horizontal="center" vertical="center"/>
    </xf>
    <xf numFmtId="205" fontId="22" fillId="0" borderId="0" xfId="1491" applyNumberFormat="1" applyFont="1" applyFill="1" applyBorder="1" applyAlignment="1">
      <alignment horizontal="center" vertical="center"/>
    </xf>
    <xf numFmtId="205" fontId="6" fillId="0" borderId="0" xfId="1491" applyNumberFormat="1" applyFont="1" applyFill="1" applyBorder="1" applyAlignment="1">
      <alignment horizontal="right" vertical="center"/>
    </xf>
    <xf numFmtId="205" fontId="6" fillId="0" borderId="0" xfId="1491" applyNumberFormat="1" applyFont="1" applyFill="1" applyBorder="1" applyAlignment="1">
      <alignment horizontal="center" vertical="center"/>
    </xf>
    <xf numFmtId="0" fontId="21" fillId="0" borderId="0" xfId="1491" applyFont="1" applyFill="1" applyAlignment="1">
      <alignment horizontal="center" vertical="center"/>
    </xf>
    <xf numFmtId="0" fontId="23" fillId="0" borderId="2" xfId="0" applyFont="1" applyFill="1" applyBorder="1" applyAlignment="1">
      <alignment horizontal="center" vertical="center"/>
    </xf>
    <xf numFmtId="205" fontId="23" fillId="0" borderId="2" xfId="0" applyNumberFormat="1" applyFont="1" applyFill="1" applyBorder="1" applyAlignment="1">
      <alignment horizontal="center" vertical="center"/>
    </xf>
    <xf numFmtId="0" fontId="22" fillId="0" borderId="0" xfId="0" applyFont="1" applyFill="1" applyAlignment="1">
      <alignment horizontal="center" vertical="center"/>
    </xf>
    <xf numFmtId="0" fontId="6" fillId="0" borderId="2" xfId="0" applyFont="1" applyFill="1" applyBorder="1" applyAlignment="1" applyProtection="1">
      <alignment horizontal="center" vertical="center" wrapText="1"/>
    </xf>
    <xf numFmtId="205" fontId="6" fillId="0" borderId="2" xfId="0" applyNumberFormat="1" applyFont="1" applyFill="1" applyBorder="1" applyAlignment="1" applyProtection="1">
      <alignment horizontal="center" vertical="center" wrapText="1"/>
    </xf>
    <xf numFmtId="0" fontId="21" fillId="0" borderId="0" xfId="0" applyFont="1" applyAlignment="1">
      <alignment horizontal="center" vertical="center"/>
    </xf>
    <xf numFmtId="0" fontId="24" fillId="2" borderId="2" xfId="0" applyFont="1" applyFill="1" applyBorder="1" applyAlignment="1" applyProtection="1">
      <alignment horizontal="center" vertical="center" wrapText="1"/>
    </xf>
    <xf numFmtId="0" fontId="24" fillId="2"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205" fontId="24" fillId="2" borderId="2" xfId="0" applyNumberFormat="1" applyFont="1" applyFill="1" applyBorder="1" applyAlignment="1" applyProtection="1">
      <alignment horizontal="center" vertical="center" wrapText="1"/>
    </xf>
    <xf numFmtId="49" fontId="24" fillId="2"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205" fontId="24" fillId="0" borderId="2" xfId="0" applyNumberFormat="1" applyFont="1" applyFill="1" applyBorder="1" applyAlignment="1" applyProtection="1">
      <alignment horizontal="center" vertical="center" wrapText="1"/>
    </xf>
    <xf numFmtId="49" fontId="24" fillId="0" borderId="2" xfId="688" applyNumberFormat="1" applyFont="1" applyFill="1" applyBorder="1" applyAlignment="1">
      <alignment horizontal="center" vertical="center"/>
    </xf>
    <xf numFmtId="0" fontId="6" fillId="0" borderId="2" xfId="0" applyFont="1" applyFill="1" applyBorder="1" applyAlignment="1">
      <alignment horizontal="justify" vertical="center"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205" fontId="12" fillId="0" borderId="4" xfId="0" applyNumberFormat="1" applyFont="1" applyFill="1" applyBorder="1" applyAlignment="1">
      <alignment horizontal="center" vertical="center" wrapText="1"/>
    </xf>
    <xf numFmtId="205" fontId="9" fillId="0" borderId="5" xfId="0" applyNumberFormat="1" applyFont="1" applyFill="1" applyBorder="1" applyAlignment="1">
      <alignment horizontal="left" vertical="center" wrapText="1"/>
    </xf>
    <xf numFmtId="49" fontId="22" fillId="0" borderId="0" xfId="0" applyNumberFormat="1" applyFont="1" applyFill="1" applyAlignment="1">
      <alignment horizontal="center" vertical="center"/>
    </xf>
    <xf numFmtId="205" fontId="22" fillId="0" borderId="0" xfId="0" applyNumberFormat="1" applyFont="1" applyFill="1" applyAlignment="1">
      <alignment horizontal="center" vertical="center"/>
    </xf>
    <xf numFmtId="0" fontId="25" fillId="0" borderId="0" xfId="0" applyFont="1" applyAlignment="1">
      <alignment horizontal="center" vertical="center"/>
    </xf>
    <xf numFmtId="0" fontId="26" fillId="0" borderId="0" xfId="0" applyFont="1" applyFill="1" applyAlignment="1">
      <alignment horizontal="center" vertical="center"/>
    </xf>
    <xf numFmtId="0" fontId="26" fillId="0" borderId="0" xfId="0" applyFont="1" applyFill="1" applyAlignment="1">
      <alignment horizontal="center"/>
    </xf>
    <xf numFmtId="0" fontId="25" fillId="0" borderId="0" xfId="0" applyFont="1" applyAlignment="1">
      <alignment vertical="center"/>
    </xf>
    <xf numFmtId="0" fontId="26" fillId="0" borderId="0" xfId="0" applyFont="1" applyFill="1" applyAlignment="1">
      <alignment vertical="center"/>
    </xf>
    <xf numFmtId="0" fontId="26" fillId="0" borderId="0" xfId="0" applyFont="1" applyFill="1"/>
    <xf numFmtId="0" fontId="27" fillId="0" borderId="0" xfId="1491" applyFont="1" applyFill="1">
      <alignment vertical="center"/>
    </xf>
    <xf numFmtId="0" fontId="28" fillId="0" borderId="0" xfId="1491" applyFont="1" applyFill="1">
      <alignment vertical="center"/>
    </xf>
    <xf numFmtId="0" fontId="29" fillId="0" borderId="0" xfId="0" applyFont="1" applyFill="1" applyAlignment="1">
      <alignment vertical="center"/>
    </xf>
    <xf numFmtId="0" fontId="28" fillId="0" borderId="0" xfId="0" applyFont="1" applyAlignment="1">
      <alignment vertical="center"/>
    </xf>
    <xf numFmtId="0" fontId="17" fillId="0" borderId="0" xfId="0" applyFont="1" applyFill="1" applyAlignment="1" applyProtection="1"/>
    <xf numFmtId="49" fontId="29" fillId="0" borderId="0" xfId="0" applyNumberFormat="1" applyFont="1" applyFill="1" applyAlignment="1">
      <alignment horizontal="center"/>
    </xf>
    <xf numFmtId="0" fontId="29" fillId="0" borderId="0" xfId="0" applyFont="1" applyFill="1"/>
    <xf numFmtId="0" fontId="27" fillId="0" borderId="0" xfId="1491" applyFont="1" applyFill="1" applyBorder="1" applyAlignment="1" applyProtection="1">
      <alignment horizontal="center" vertical="center"/>
    </xf>
    <xf numFmtId="0" fontId="17" fillId="0" borderId="0" xfId="1491" applyFont="1" applyFill="1" applyBorder="1" applyAlignment="1" applyProtection="1">
      <alignment horizontal="left" vertical="center"/>
    </xf>
    <xf numFmtId="0" fontId="29" fillId="0" borderId="0" xfId="1491" applyFont="1" applyFill="1" applyBorder="1" applyAlignment="1" applyProtection="1">
      <alignment horizontal="left" vertical="center"/>
    </xf>
    <xf numFmtId="0" fontId="29" fillId="0" borderId="0" xfId="1491" applyFont="1" applyFill="1" applyBorder="1" applyAlignment="1" applyProtection="1">
      <alignment horizontal="center" vertical="center"/>
    </xf>
    <xf numFmtId="0" fontId="17" fillId="0" borderId="1" xfId="1491" applyFont="1" applyFill="1" applyBorder="1" applyAlignment="1" applyProtection="1">
      <alignment horizontal="right" vertical="center"/>
    </xf>
    <xf numFmtId="0" fontId="30" fillId="0" borderId="2" xfId="0" applyFont="1"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2" xfId="0" applyNumberFormat="1" applyFont="1" applyBorder="1" applyAlignment="1" applyProtection="1">
      <alignment horizontal="center" vertical="center" wrapText="1"/>
    </xf>
    <xf numFmtId="207" fontId="17" fillId="0" borderId="2" xfId="0" applyNumberFormat="1" applyFont="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175"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206"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xf>
    <xf numFmtId="0" fontId="3" fillId="0" borderId="4" xfId="175" applyFont="1" applyFill="1" applyBorder="1" applyAlignment="1" applyProtection="1">
      <alignment horizontal="justify" vertical="center" wrapText="1"/>
    </xf>
    <xf numFmtId="0" fontId="5" fillId="0" borderId="3" xfId="0" applyFont="1" applyFill="1" applyBorder="1" applyAlignment="1" applyProtection="1">
      <alignment horizontal="right" vertical="center" wrapText="1"/>
    </xf>
    <xf numFmtId="0" fontId="31" fillId="0" borderId="4" xfId="0" applyFont="1" applyFill="1" applyBorder="1" applyAlignment="1" applyProtection="1">
      <alignment horizontal="right" vertical="center" wrapText="1"/>
    </xf>
    <xf numFmtId="207" fontId="32" fillId="0" borderId="4" xfId="0" applyNumberFormat="1" applyFont="1" applyFill="1" applyBorder="1" applyAlignment="1" applyProtection="1">
      <alignment horizontal="center" vertical="center" wrapText="1"/>
    </xf>
    <xf numFmtId="0" fontId="31" fillId="0" borderId="5" xfId="0" applyNumberFormat="1" applyFont="1" applyFill="1" applyBorder="1" applyAlignment="1" applyProtection="1">
      <alignment horizontal="left" vertical="center" wrapText="1"/>
    </xf>
    <xf numFmtId="1" fontId="29" fillId="0" borderId="0" xfId="0" applyNumberFormat="1" applyFont="1" applyFill="1" applyBorder="1" applyAlignment="1">
      <alignment horizontal="center" vertical="center"/>
    </xf>
    <xf numFmtId="49" fontId="29" fillId="0" borderId="0" xfId="0" applyNumberFormat="1" applyFont="1" applyFill="1" applyAlignment="1">
      <alignment horizontal="center" vertical="center"/>
    </xf>
    <xf numFmtId="0" fontId="29" fillId="0" borderId="0" xfId="0" applyFont="1" applyFill="1" applyAlignment="1">
      <alignment horizontal="center" vertical="center"/>
    </xf>
    <xf numFmtId="0" fontId="29" fillId="0" borderId="0" xfId="0" applyNumberFormat="1" applyFont="1" applyFill="1" applyAlignment="1">
      <alignment horizontal="center" vertical="center"/>
    </xf>
    <xf numFmtId="207" fontId="29" fillId="0" borderId="0" xfId="0" applyNumberFormat="1" applyFont="1" applyFill="1" applyAlignment="1">
      <alignment horizontal="center" vertical="center"/>
    </xf>
    <xf numFmtId="14" fontId="29" fillId="0" borderId="0" xfId="0" applyNumberFormat="1" applyFont="1" applyFill="1"/>
    <xf numFmtId="0" fontId="29" fillId="0" borderId="0" xfId="0" applyNumberFormat="1" applyFont="1" applyFill="1"/>
    <xf numFmtId="0" fontId="27" fillId="0" borderId="0" xfId="1491" applyFont="1" applyFill="1" applyAlignment="1">
      <alignment horizontal="center" vertical="center"/>
    </xf>
    <xf numFmtId="0" fontId="28" fillId="0" borderId="0" xfId="1491" applyFont="1" applyFill="1" applyAlignment="1">
      <alignment horizontal="center" vertical="center"/>
    </xf>
    <xf numFmtId="0" fontId="29" fillId="0" borderId="0" xfId="0" applyNumberFormat="1" applyFont="1" applyFill="1" applyAlignment="1">
      <alignment vertical="center"/>
    </xf>
    <xf numFmtId="0" fontId="28" fillId="0" borderId="0" xfId="0" applyFont="1" applyFill="1" applyAlignment="1">
      <alignment vertical="center"/>
    </xf>
    <xf numFmtId="0" fontId="28" fillId="0" borderId="0" xfId="0" applyNumberFormat="1"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0" xfId="0" applyNumberFormat="1" applyFont="1" applyFill="1" applyAlignment="1">
      <alignment horizontal="right" vertical="center"/>
    </xf>
    <xf numFmtId="0" fontId="34" fillId="0" borderId="2"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2"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2" xfId="0" applyFont="1" applyFill="1" applyBorder="1" applyAlignment="1">
      <alignment vertical="center"/>
    </xf>
    <xf numFmtId="0" fontId="29" fillId="0" borderId="2" xfId="0" applyNumberFormat="1" applyFont="1" applyFill="1" applyBorder="1" applyAlignment="1">
      <alignment horizontal="center" vertical="center" wrapText="1"/>
    </xf>
    <xf numFmtId="0" fontId="29" fillId="0" borderId="6" xfId="0" applyFont="1" applyFill="1" applyBorder="1" applyAlignment="1">
      <alignment horizontal="center" vertical="center"/>
    </xf>
    <xf numFmtId="0" fontId="2" fillId="0" borderId="2" xfId="0" applyFont="1" applyFill="1" applyBorder="1" applyAlignment="1">
      <alignmen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35"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xf>
    <xf numFmtId="1" fontId="35" fillId="0" borderId="2" xfId="0" applyNumberFormat="1" applyFont="1" applyFill="1" applyBorder="1" applyAlignment="1">
      <alignment horizontal="center" vertical="center" wrapText="1"/>
    </xf>
    <xf numFmtId="208" fontId="29" fillId="0" borderId="0" xfId="0" applyNumberFormat="1" applyFont="1" applyFill="1" applyAlignment="1">
      <alignment vertical="center"/>
    </xf>
    <xf numFmtId="0" fontId="2" fillId="0" borderId="2" xfId="0" applyFont="1" applyFill="1" applyBorder="1" applyAlignment="1">
      <alignment horizontal="left" vertical="center"/>
    </xf>
    <xf numFmtId="0" fontId="29" fillId="0" borderId="2" xfId="0" applyFont="1" applyFill="1" applyBorder="1" applyAlignment="1">
      <alignment horizontal="left" vertical="center"/>
    </xf>
    <xf numFmtId="1" fontId="35" fillId="0" borderId="2" xfId="0" applyNumberFormat="1" applyFont="1" applyFill="1" applyBorder="1" applyAlignment="1">
      <alignment horizontal="center" vertical="center"/>
    </xf>
    <xf numFmtId="0" fontId="28" fillId="0" borderId="0" xfId="0" applyFont="1" applyFill="1" applyBorder="1" applyAlignment="1">
      <alignment vertical="center"/>
    </xf>
    <xf numFmtId="10" fontId="28" fillId="0" borderId="0" xfId="0" applyNumberFormat="1" applyFont="1" applyFill="1" applyAlignment="1">
      <alignment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justify" vertical="center" wrapText="1"/>
    </xf>
    <xf numFmtId="0" fontId="28" fillId="0" borderId="0" xfId="0" applyFont="1" applyFill="1" applyAlignment="1" applyProtection="1">
      <alignment vertical="center"/>
      <protection locked="0"/>
    </xf>
    <xf numFmtId="0" fontId="3" fillId="0" borderId="0" xfId="1542" applyFont="1" applyFill="1" applyBorder="1" applyAlignment="1">
      <alignment vertical="center" wrapText="1"/>
    </xf>
    <xf numFmtId="0" fontId="36" fillId="0" borderId="7" xfId="1542" applyNumberFormat="1" applyFont="1" applyFill="1" applyBorder="1" applyAlignment="1" applyProtection="1">
      <alignment horizontal="center" vertical="center" wrapText="1"/>
    </xf>
    <xf numFmtId="0" fontId="36" fillId="0" borderId="8" xfId="1542" applyNumberFormat="1" applyFont="1" applyFill="1" applyBorder="1" applyAlignment="1" applyProtection="1">
      <alignment horizontal="center" vertical="center" wrapText="1"/>
    </xf>
    <xf numFmtId="0" fontId="3" fillId="0" borderId="9" xfId="1542" applyNumberFormat="1" applyFont="1" applyFill="1" applyBorder="1" applyAlignment="1" applyProtection="1">
      <alignment vertical="center" wrapText="1"/>
    </xf>
    <xf numFmtId="0" fontId="3" fillId="0" borderId="0" xfId="1542" applyNumberFormat="1" applyFont="1" applyFill="1" applyBorder="1" applyAlignment="1" applyProtection="1">
      <alignment vertical="center" wrapText="1"/>
    </xf>
    <xf numFmtId="0" fontId="5" fillId="0" borderId="0" xfId="1542" applyNumberFormat="1" applyFont="1" applyFill="1" applyBorder="1" applyAlignment="1" applyProtection="1">
      <alignment vertical="center" wrapText="1"/>
    </xf>
    <xf numFmtId="0" fontId="3" fillId="0" borderId="9" xfId="1542" applyNumberFormat="1" applyFont="1" applyFill="1" applyBorder="1" applyAlignment="1" applyProtection="1">
      <alignment horizontal="left" vertical="center" wrapText="1"/>
    </xf>
    <xf numFmtId="0" fontId="3" fillId="0" borderId="0" xfId="1542" applyNumberFormat="1" applyFont="1" applyFill="1" applyBorder="1" applyAlignment="1" applyProtection="1">
      <alignment horizontal="left" vertical="center" wrapText="1"/>
    </xf>
    <xf numFmtId="0" fontId="5" fillId="0" borderId="9" xfId="1542" applyNumberFormat="1" applyFont="1" applyFill="1" applyBorder="1" applyAlignment="1" applyProtection="1">
      <alignment horizontal="left" vertical="center" wrapText="1"/>
    </xf>
    <xf numFmtId="0" fontId="5" fillId="0" borderId="0" xfId="1542" applyNumberFormat="1" applyFont="1" applyFill="1" applyBorder="1" applyAlignment="1" applyProtection="1">
      <alignment horizontal="left" vertical="center" wrapText="1"/>
    </xf>
    <xf numFmtId="0" fontId="3" fillId="0" borderId="9" xfId="1542" applyFont="1" applyFill="1" applyBorder="1" applyAlignment="1">
      <alignment horizontal="left" vertical="center" wrapText="1"/>
    </xf>
    <xf numFmtId="0" fontId="3" fillId="0" borderId="0" xfId="1542" applyFont="1" applyFill="1" applyBorder="1" applyAlignment="1">
      <alignment horizontal="left" vertical="center" wrapText="1"/>
    </xf>
    <xf numFmtId="0" fontId="5" fillId="0" borderId="9" xfId="1542" applyFont="1" applyFill="1" applyBorder="1" applyAlignment="1">
      <alignment horizontal="left" vertical="center" wrapText="1"/>
    </xf>
    <xf numFmtId="0" fontId="5" fillId="0" borderId="0" xfId="1542" applyFont="1" applyFill="1" applyBorder="1" applyAlignment="1">
      <alignment horizontal="left" vertical="center" wrapText="1"/>
    </xf>
    <xf numFmtId="0" fontId="3" fillId="0" borderId="10" xfId="1542" applyNumberFormat="1" applyFont="1" applyFill="1" applyBorder="1" applyAlignment="1" applyProtection="1">
      <alignment horizontal="left" vertical="center" wrapText="1"/>
    </xf>
    <xf numFmtId="0" fontId="3" fillId="0" borderId="1" xfId="1542" applyNumberFormat="1" applyFont="1" applyFill="1" applyBorder="1" applyAlignment="1" applyProtection="1">
      <alignment horizontal="left" vertical="center" wrapText="1"/>
    </xf>
    <xf numFmtId="0" fontId="36" fillId="0" borderId="11" xfId="1542" applyNumberFormat="1" applyFont="1" applyFill="1" applyBorder="1" applyAlignment="1" applyProtection="1">
      <alignment horizontal="center" vertical="center" wrapText="1"/>
    </xf>
    <xf numFmtId="0" fontId="5" fillId="0" borderId="12" xfId="1542" applyNumberFormat="1" applyFont="1" applyFill="1" applyBorder="1" applyAlignment="1" applyProtection="1">
      <alignment vertical="center" wrapText="1"/>
    </xf>
    <xf numFmtId="0" fontId="3" fillId="0" borderId="12" xfId="1542" applyNumberFormat="1" applyFont="1" applyFill="1" applyBorder="1" applyAlignment="1" applyProtection="1">
      <alignment horizontal="left" vertical="center" wrapText="1"/>
    </xf>
    <xf numFmtId="0" fontId="5" fillId="0" borderId="12" xfId="1542" applyNumberFormat="1" applyFont="1" applyFill="1" applyBorder="1" applyAlignment="1" applyProtection="1">
      <alignment horizontal="left" vertical="center" wrapText="1"/>
    </xf>
    <xf numFmtId="0" fontId="3" fillId="0" borderId="12" xfId="1542" applyFont="1" applyFill="1" applyBorder="1" applyAlignment="1">
      <alignment horizontal="left" vertical="center" wrapText="1"/>
    </xf>
    <xf numFmtId="0" fontId="3" fillId="0" borderId="12" xfId="1542" applyNumberFormat="1" applyFont="1" applyFill="1" applyBorder="1" applyAlignment="1" applyProtection="1">
      <alignment vertical="center" wrapText="1"/>
    </xf>
    <xf numFmtId="0" fontId="5" fillId="0" borderId="12" xfId="1542" applyFont="1" applyFill="1" applyBorder="1" applyAlignment="1">
      <alignment horizontal="left" vertical="center" wrapText="1"/>
    </xf>
    <xf numFmtId="0" fontId="3" fillId="0" borderId="13" xfId="1542" applyNumberFormat="1" applyFont="1" applyFill="1" applyBorder="1" applyAlignment="1" applyProtection="1">
      <alignment horizontal="left" vertical="center" wrapText="1"/>
    </xf>
    <xf numFmtId="0" fontId="37" fillId="0" borderId="0" xfId="0" applyFont="1" applyFill="1"/>
    <xf numFmtId="0" fontId="28" fillId="0" borderId="0" xfId="0" applyFont="1" applyFill="1" applyBorder="1"/>
    <xf numFmtId="0" fontId="28" fillId="0" borderId="0" xfId="0" applyFont="1" applyFill="1"/>
    <xf numFmtId="0" fontId="38" fillId="0" borderId="0" xfId="0" applyFont="1" applyFill="1" applyAlignment="1">
      <alignment horizontal="center" vertical="center" wrapText="1"/>
    </xf>
    <xf numFmtId="0" fontId="36" fillId="0" borderId="0" xfId="0" applyFont="1" applyFill="1" applyAlignment="1">
      <alignment horizontal="center" vertical="center" wrapText="1"/>
    </xf>
    <xf numFmtId="0" fontId="39" fillId="0" borderId="0" xfId="0" applyFont="1" applyFill="1" applyAlignment="1">
      <alignment horizontal="center" vertical="center" wrapText="1"/>
    </xf>
    <xf numFmtId="0" fontId="40" fillId="0" borderId="0" xfId="0" applyFont="1" applyFill="1" applyAlignment="1">
      <alignment horizontal="center" vertical="center" wrapText="1"/>
    </xf>
    <xf numFmtId="0" fontId="41" fillId="0" borderId="0" xfId="0" applyFont="1" applyFill="1" applyAlignment="1">
      <alignment horizontal="center" vertical="center" wrapText="1"/>
    </xf>
    <xf numFmtId="0" fontId="42" fillId="0" borderId="0" xfId="0" applyFont="1" applyFill="1" applyAlignment="1">
      <alignment horizontal="center" vertical="center" wrapText="1"/>
    </xf>
    <xf numFmtId="0" fontId="43" fillId="0" borderId="0" xfId="0" applyFont="1" applyFill="1" applyAlignment="1">
      <alignment horizontal="center" vertical="center" wrapText="1"/>
    </xf>
    <xf numFmtId="0" fontId="39" fillId="0" borderId="0" xfId="0" applyFont="1" applyFill="1" applyAlignment="1">
      <alignment horizontal="left" vertical="center" wrapText="1"/>
    </xf>
    <xf numFmtId="57" fontId="1" fillId="0" borderId="0" xfId="0" applyNumberFormat="1" applyFont="1" applyFill="1" applyAlignment="1">
      <alignment horizontal="center"/>
    </xf>
    <xf numFmtId="0" fontId="28" fillId="0" borderId="0" xfId="0" applyFont="1" applyFill="1" applyProtection="1">
      <protection locked="0"/>
    </xf>
    <xf numFmtId="0" fontId="28" fillId="0" borderId="0" xfId="0" applyFont="1" applyFill="1" applyAlignment="1">
      <alignment wrapText="1"/>
    </xf>
  </cellXfs>
  <cellStyles count="19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银行账户情况表_2010年12月 2" xfId="49"/>
    <cellStyle name="好_高中教师人数（教育厅1.6日提供） 2" xfId="50"/>
    <cellStyle name="好_单位2 2 2" xfId="51"/>
    <cellStyle name="好_~5676413 2" xfId="52"/>
    <cellStyle name="差_400章 3" xfId="53"/>
    <cellStyle name="差_2009年一般性转移支付标准工资_奖励补助测算5.23新 3" xfId="54"/>
    <cellStyle name="args.style" xfId="55"/>
    <cellStyle name="Accent1 5" xfId="56"/>
    <cellStyle name="常规 3 4 3" xfId="57"/>
    <cellStyle name="Accent2 - 40%" xfId="58"/>
    <cellStyle name="Input 2" xfId="59"/>
    <cellStyle name="差_2009年一般性转移支付标准工资_奖励补助测算7.25 3 2" xfId="60"/>
    <cellStyle name="Accent6 4" xfId="61"/>
    <cellStyle name="Accent5 - 60% 2 3" xfId="62"/>
    <cellStyle name="常规 4 21 3 2" xfId="63"/>
    <cellStyle name="常规 3 6 3" xfId="64"/>
    <cellStyle name="Accent2 - 60%" xfId="65"/>
    <cellStyle name="@ET_Style?CF_Style_0" xfId="66"/>
    <cellStyle name="?鹎%U龡&amp;H?_x0008_e_x0005_9_x0006__x0007__x0001__x0001_" xfId="67"/>
    <cellStyle name="好_地方配套按人均增幅控制8.31（调整结案率后）xl 2" xfId="68"/>
    <cellStyle name="Accent4 5" xfId="69"/>
    <cellStyle name="差_地方配套按人均增幅控制8.30xl 2" xfId="70"/>
    <cellStyle name="差_~4190974 3 2" xfId="71"/>
    <cellStyle name="_ET_STYLE_NoName_00__Book1" xfId="72"/>
    <cellStyle name="60% - 强调文字颜色 2 3" xfId="73"/>
    <cellStyle name="常规 3 2 10 3 2 2 2 2 3 2" xfId="74"/>
    <cellStyle name="_ET_STYLE_NoName_00__Sheet3" xfId="75"/>
    <cellStyle name="Accent6 3" xfId="76"/>
    <cellStyle name="Accent5 - 60% 2 2" xfId="77"/>
    <cellStyle name="Accent4 2 3" xfId="78"/>
    <cellStyle name="Accent3 4 2" xfId="79"/>
    <cellStyle name="_ET_STYLE_NoName_00_" xfId="80"/>
    <cellStyle name="差_奖励补助测算5.22测试" xfId="81"/>
    <cellStyle name="Explanatory Text 3" xfId="82"/>
    <cellStyle name="20% - Accent4 3 2" xfId="83"/>
    <cellStyle name="_Book1_1" xfId="84"/>
    <cellStyle name="Accent1 - 60% 2 2" xfId="85"/>
    <cellStyle name="20% - Accent5 2 3" xfId="86"/>
    <cellStyle name="注释 3" xfId="87"/>
    <cellStyle name="_Book1_金融业务培训人员情况表" xfId="88"/>
    <cellStyle name="差_奖励补助测算5.22测试 2" xfId="89"/>
    <cellStyle name="Explanatory Text 3 2" xfId="90"/>
    <cellStyle name="_20100326高清市院遂宁检察院1080P配置清单26日改" xfId="91"/>
    <cellStyle name="Accent6 2" xfId="92"/>
    <cellStyle name="Accent4 2 2" xfId="93"/>
    <cellStyle name="差_汇总_清单说明" xfId="94"/>
    <cellStyle name="Accent6 5" xfId="95"/>
    <cellStyle name="好_奖励补助测算5.22测试 3" xfId="96"/>
    <cellStyle name="差_2009年一般性转移支付标准工资 2" xfId="97"/>
    <cellStyle name="20% - Accent2 3 2" xfId="98"/>
    <cellStyle name="Input" xfId="99"/>
    <cellStyle name="Input 3 2" xfId="100"/>
    <cellStyle name="40% - 强调文字颜色 4 2" xfId="101"/>
    <cellStyle name="_ET_STYLE_NoName_00__县公司" xfId="102"/>
    <cellStyle name="好_2009年一般性转移支付标准工资_地方配套按人均增幅控制8.30一般预算平均增幅、人均可用财力平均增幅两次控制、社会治安系数调整、案件数调整xl" xfId="103"/>
    <cellStyle name="40% - Accent6 2 3" xfId="104"/>
    <cellStyle name="好_00省级(定稿) 2 3" xfId="105"/>
    <cellStyle name="Currency [0]" xfId="106"/>
    <cellStyle name="差_Book2" xfId="107"/>
    <cellStyle name="差_2009年一般性转移支付标准工资_奖励补助测算7.25 4" xfId="108"/>
    <cellStyle name="_ET_STYLE_NoName_00__Book1_1_银行账户情况表_2010年12月" xfId="109"/>
    <cellStyle name="Heading 3" xfId="110"/>
    <cellStyle name="20% - Accent3 2" xfId="111"/>
    <cellStyle name="20% - 强调文字颜色 3 3" xfId="112"/>
    <cellStyle name="40% - Accent6 2 2" xfId="113"/>
    <cellStyle name="好_00省级(定稿) 2 2" xfId="114"/>
    <cellStyle name="Accent6 - 20% 2 2" xfId="115"/>
    <cellStyle name="Accent6 - 20% 2 3" xfId="116"/>
    <cellStyle name="千位分隔[0] 2" xfId="117"/>
    <cellStyle name="常规 3 4 3 2" xfId="118"/>
    <cellStyle name="Accent2 - 40% 2" xfId="119"/>
    <cellStyle name="Accent2 - 40% 3" xfId="120"/>
    <cellStyle name="好_苏州中环ZH-LQ8 2 2" xfId="121"/>
    <cellStyle name="标题 5 3 2" xfId="122"/>
    <cellStyle name="Input 3" xfId="123"/>
    <cellStyle name="Input 4" xfId="124"/>
    <cellStyle name="60% - Accent5 3 2" xfId="125"/>
    <cellStyle name="差_2006年全省财力计算表（中央、决算）" xfId="126"/>
    <cellStyle name="Accent6 6" xfId="127"/>
    <cellStyle name="Accent3 - 20% 3 2" xfId="128"/>
    <cellStyle name="Input 5" xfId="129"/>
    <cellStyle name="_弱电系统设备配置报价清单" xfId="130"/>
    <cellStyle name="Heading 3 2" xfId="131"/>
    <cellStyle name="20% - Accent3 2 2" xfId="132"/>
    <cellStyle name="好_300章 2" xfId="133"/>
    <cellStyle name="40% - Accent2 3 2" xfId="134"/>
    <cellStyle name="差_2009年一般性转移支付标准工资_奖励补助测算7.25 (version 1) (version 1) 2" xfId="135"/>
    <cellStyle name="ColLevel_0" xfId="136"/>
    <cellStyle name="?鹎%U龡&amp;H?_x0008__x001c__x001c_?_x0007__x0001__x0001_" xfId="137"/>
    <cellStyle name="Accent6 - 40% 3" xfId="138"/>
    <cellStyle name="Accent4 - 40% 2 3" xfId="139"/>
    <cellStyle name="Accent6 - 40% 2 3" xfId="140"/>
    <cellStyle name="常规 2 7 2" xfId="141"/>
    <cellStyle name="_Book1" xfId="142"/>
    <cellStyle name="常规 3 2 3" xfId="143"/>
    <cellStyle name="Accent2 - 20%" xfId="144"/>
    <cellStyle name="_Book1_2" xfId="145"/>
    <cellStyle name="Heading 1" xfId="146"/>
    <cellStyle name="好_云南农村义务教育统计表 3" xfId="147"/>
    <cellStyle name="超级链接 2" xfId="148"/>
    <cellStyle name="Accent1 4 2" xfId="149"/>
    <cellStyle name="_Book1_3" xfId="150"/>
    <cellStyle name="_Book1_金融业务培训人员情况表_工程量清单（车行道）" xfId="151"/>
    <cellStyle name="Accent5 - 60% 3" xfId="152"/>
    <cellStyle name="60% - Accent3 3 2" xfId="153"/>
    <cellStyle name="_ET_STYLE_NoName_00__Book1_1" xfId="154"/>
    <cellStyle name="_ET_STYLE_NoName_00__Book1_1_县公司" xfId="155"/>
    <cellStyle name="Accent5 - 20%" xfId="156"/>
    <cellStyle name="20% - Accent1 2 2" xfId="157"/>
    <cellStyle name="Accent1 - 20% 2 2" xfId="158"/>
    <cellStyle name="_ET_STYLE_NoName_00__Book1_2" xfId="159"/>
    <cellStyle name="常规 3 9" xfId="160"/>
    <cellStyle name="Dezimal [0]_laroux" xfId="161"/>
    <cellStyle name="_ET_STYLE_NoName_00__Book1_县公司" xfId="162"/>
    <cellStyle name="差_2007年检察院案件数 2" xfId="163"/>
    <cellStyle name="Accent3 2" xfId="164"/>
    <cellStyle name="_ET_STYLE_NoName_00__Book1_银行账户情况表_2010年12月" xfId="165"/>
    <cellStyle name="60% - 强调文字颜色 4 3" xfId="166"/>
    <cellStyle name="差_奖励补助测算7.25 (version 1) (version 1)" xfId="167"/>
    <cellStyle name="_ET_STYLE_NoName_00__建行" xfId="168"/>
    <cellStyle name="好_M01-2(州市补助收入) 3 2" xfId="169"/>
    <cellStyle name="Accent6 - 20%" xfId="170"/>
    <cellStyle name="_ET_STYLE_NoName_00__银行账户情况表_2010年12月" xfId="171"/>
    <cellStyle name="差_业务工作量指标 2" xfId="172"/>
    <cellStyle name="20% - Accent6 2 2" xfId="173"/>
    <cellStyle name="_ET_STYLE_NoName_00__云南水利电力有限公司" xfId="174"/>
    <cellStyle name="常规 10" xfId="175"/>
    <cellStyle name="Good" xfId="176"/>
    <cellStyle name="_Sheet1" xfId="177"/>
    <cellStyle name="Accent4 - 40%" xfId="178"/>
    <cellStyle name="_Sheet1_Book1" xfId="179"/>
    <cellStyle name="_Sheet3 (5)" xfId="180"/>
    <cellStyle name="_Sheet3 (6)" xfId="181"/>
    <cellStyle name="_本部汇总" xfId="182"/>
    <cellStyle name="差_JH-1清单(清单）" xfId="183"/>
    <cellStyle name="差_2007年检察院案件数 3 2" xfId="184"/>
    <cellStyle name="Accent3 3 2" xfId="185"/>
    <cellStyle name="_工程量清单（车行道）" xfId="186"/>
    <cellStyle name="_南方电网" xfId="187"/>
    <cellStyle name="Heading 2 2 3" xfId="188"/>
    <cellStyle name="好_03昭通 2 3" xfId="189"/>
    <cellStyle name="20% - Accent1" xfId="190"/>
    <cellStyle name="Accent1 - 20%" xfId="191"/>
    <cellStyle name="0,0_x000d_&#10;NA_x000d_&#10;" xfId="192"/>
    <cellStyle name="20% - Accent1 2" xfId="193"/>
    <cellStyle name="20% - 强调文字颜色 1 3" xfId="194"/>
    <cellStyle name="Accent1 - 20% 2" xfId="195"/>
    <cellStyle name="0,0_x000d_&#10;NA_x000d_&#10; 2" xfId="196"/>
    <cellStyle name="20% - Accent1 3" xfId="197"/>
    <cellStyle name="Accent1 - 20% 3" xfId="198"/>
    <cellStyle name="0,0_x000d_&#10;NA_x000d_&#10; 3" xfId="199"/>
    <cellStyle name="好_A2标工程量清单0929-桥 3" xfId="200"/>
    <cellStyle name="20% - Accent1 3 2" xfId="201"/>
    <cellStyle name="Accent1 - 20% 3 2" xfId="202"/>
    <cellStyle name="0,0_x000d_&#10;NA_x000d_&#10; 3 2" xfId="203"/>
    <cellStyle name="Input 2 2" xfId="204"/>
    <cellStyle name="20% - Accent1 2 3" xfId="205"/>
    <cellStyle name="Accent1 - 20% 2 3" xfId="206"/>
    <cellStyle name="40% - 强调文字颜色 3 2" xfId="207"/>
    <cellStyle name="20% - Accent5 3 2" xfId="208"/>
    <cellStyle name="20% - Accent2" xfId="209"/>
    <cellStyle name="20% - Accent2 2" xfId="210"/>
    <cellStyle name="20% - 强调文字颜色 2 3" xfId="211"/>
    <cellStyle name="20% - Accent2 2 2" xfId="212"/>
    <cellStyle name="20% - Accent2 2 3" xfId="213"/>
    <cellStyle name="差_2009年一般性转移支付标准工资" xfId="214"/>
    <cellStyle name="20% - Accent2 3" xfId="215"/>
    <cellStyle name="20% - Accent3" xfId="216"/>
    <cellStyle name="Input 6" xfId="217"/>
    <cellStyle name="Heading 3 3" xfId="218"/>
    <cellStyle name="20% - Accent3 2 3" xfId="219"/>
    <cellStyle name="Heading 4" xfId="220"/>
    <cellStyle name="콤마 [0]_BOILER-CO1" xfId="221"/>
    <cellStyle name="Accent6 2 2" xfId="222"/>
    <cellStyle name="60% - 强调文字颜色 1 2" xfId="223"/>
    <cellStyle name="20% - Accent3 3" xfId="224"/>
    <cellStyle name="Heading 4 2" xfId="225"/>
    <cellStyle name="20% - Accent3 3 2" xfId="226"/>
    <cellStyle name="Accent6 - 60% 2" xfId="227"/>
    <cellStyle name="好_苏州中环ZH-LQ9（限价） 2 2" xfId="228"/>
    <cellStyle name="20% - Accent4" xfId="229"/>
    <cellStyle name="常规 4" xfId="230"/>
    <cellStyle name="Accent6_公安安全支出补充表5.14" xfId="231"/>
    <cellStyle name="Accent6 - 60% 2 2" xfId="232"/>
    <cellStyle name="20% - Accent4 2" xfId="233"/>
    <cellStyle name="20% - 强调文字颜色 4 3" xfId="234"/>
    <cellStyle name="20% - Accent4 2 2" xfId="235"/>
    <cellStyle name="20% - Accent4 2 3" xfId="236"/>
    <cellStyle name="常规 5" xfId="237"/>
    <cellStyle name="Accent6 3 2" xfId="238"/>
    <cellStyle name="Accent6 - 60% 2 3" xfId="239"/>
    <cellStyle name="60% - 强调文字颜色 2 2" xfId="240"/>
    <cellStyle name="20% - Accent4 3" xfId="241"/>
    <cellStyle name="好_银行账户情况表_2010年12月 3 2" xfId="242"/>
    <cellStyle name="好_高中教师人数（教育厅1.6日提供） 3 2" xfId="243"/>
    <cellStyle name="好_~5676413 3 2" xfId="244"/>
    <cellStyle name="Accent6 - 60% 3" xfId="245"/>
    <cellStyle name="20% - Accent5" xfId="246"/>
    <cellStyle name="Accent6 - 60% 3 2" xfId="247"/>
    <cellStyle name="20% - Accent5 2" xfId="248"/>
    <cellStyle name="20% - 强调文字颜色 5 3" xfId="249"/>
    <cellStyle name="20% - Accent5 2 2" xfId="250"/>
    <cellStyle name="Accent6 4 2" xfId="251"/>
    <cellStyle name="60% - 强调文字颜色 3 2" xfId="252"/>
    <cellStyle name="20% - Accent5 3" xfId="253"/>
    <cellStyle name="20% - Accent6" xfId="254"/>
    <cellStyle name="Accent3 5 2" xfId="255"/>
    <cellStyle name="差_业务工作量指标" xfId="256"/>
    <cellStyle name="20% - Accent6 2" xfId="257"/>
    <cellStyle name="20% - 强调文字颜色 6 3" xfId="258"/>
    <cellStyle name="Calculation 2" xfId="259"/>
    <cellStyle name="差_业务工作量指标 3" xfId="260"/>
    <cellStyle name="差_530623_2006年县级财政报表附表 2" xfId="261"/>
    <cellStyle name="no dec" xfId="262"/>
    <cellStyle name="20% - Accent6 2 3" xfId="263"/>
    <cellStyle name="Accent6 5 2" xfId="264"/>
    <cellStyle name="60% - 强调文字颜色 4 2" xfId="265"/>
    <cellStyle name="差_第400章 2" xfId="266"/>
    <cellStyle name="20% - Accent6 3" xfId="267"/>
    <cellStyle name="差_地方配套按人均增幅控制8.30xl" xfId="268"/>
    <cellStyle name="20% - Accent6 3 2" xfId="269"/>
    <cellStyle name="Accent1 2 3" xfId="270"/>
    <cellStyle name="20% - 强调文字颜色 1 2" xfId="271"/>
    <cellStyle name="20% - 强调文字颜色 2 2" xfId="272"/>
    <cellStyle name="Heading 2" xfId="273"/>
    <cellStyle name="20% - 强调文字颜色 3 2" xfId="274"/>
    <cellStyle name="常规 3 3 5" xfId="275"/>
    <cellStyle name="20% - 强调文字颜色 4 2" xfId="276"/>
    <cellStyle name="常规 3 4 5" xfId="277"/>
    <cellStyle name="20% - 强调文字颜色 5 2" xfId="278"/>
    <cellStyle name="20% - 强调文字颜色 6 2" xfId="279"/>
    <cellStyle name="好_汇总-县级财政报表附表 2" xfId="280"/>
    <cellStyle name="40% - Accent1" xfId="281"/>
    <cellStyle name="好_汇总-县级财政报表附表 2 2" xfId="282"/>
    <cellStyle name="差_银行账户情况表_2010年12月" xfId="283"/>
    <cellStyle name="40% - Accent1 2" xfId="284"/>
    <cellStyle name="差_银行账户情况表_2010年12月 2" xfId="285"/>
    <cellStyle name="差_路肩" xfId="286"/>
    <cellStyle name="40% - Accent1 2 2" xfId="287"/>
    <cellStyle name="Linked Cells" xfId="288"/>
    <cellStyle name="Heading 1 3 2" xfId="289"/>
    <cellStyle name="差_银行账户情况表_2010年12月 3" xfId="290"/>
    <cellStyle name="40% - Accent1 2 3" xfId="291"/>
    <cellStyle name="好_奖励补助测算5.22测试 2" xfId="292"/>
    <cellStyle name="好_汇总-县级财政报表附表 2 3" xfId="293"/>
    <cellStyle name="40% - Accent1 3" xfId="294"/>
    <cellStyle name="40% - Accent1 3 2" xfId="295"/>
    <cellStyle name="好_汇总-县级财政报表附表 3" xfId="296"/>
    <cellStyle name="40% - Accent2" xfId="297"/>
    <cellStyle name="好_汇总-县级财政报表附表 3 2" xfId="298"/>
    <cellStyle name="40% - Accent2 2" xfId="299"/>
    <cellStyle name="Accent3 - 20% 2 3" xfId="300"/>
    <cellStyle name="40% - Accent2 2 2" xfId="301"/>
    <cellStyle name="Heading 2 3 2" xfId="302"/>
    <cellStyle name="好_03昭通 3 2" xfId="303"/>
    <cellStyle name="差_400章 2" xfId="304"/>
    <cellStyle name="差_2009年一般性转移支付标准工资_奖励补助测算5.23新 2" xfId="305"/>
    <cellStyle name="40% - Accent2 2 3" xfId="306"/>
    <cellStyle name="40% - Accent2 3" xfId="307"/>
    <cellStyle name="40% - Accent3" xfId="308"/>
    <cellStyle name="40% - Accent3 2" xfId="309"/>
    <cellStyle name="Accent5 - 60%" xfId="310"/>
    <cellStyle name="40% - Accent3 2 2" xfId="311"/>
    <cellStyle name="Input 6 2" xfId="312"/>
    <cellStyle name="Heading 3 3 2" xfId="313"/>
    <cellStyle name="Currency1" xfId="314"/>
    <cellStyle name="40% - Accent3 2 3" xfId="315"/>
    <cellStyle name="40% - Accent3 3" xfId="316"/>
    <cellStyle name="40% - Accent3 3 2" xfId="317"/>
    <cellStyle name="Linked Cell 3 2" xfId="318"/>
    <cellStyle name="Normal - Style1" xfId="319"/>
    <cellStyle name="40% - Accent4" xfId="320"/>
    <cellStyle name="40% - Accent4 2" xfId="321"/>
    <cellStyle name="40% - Accent4 2 2" xfId="322"/>
    <cellStyle name="Heading 4 3 2" xfId="323"/>
    <cellStyle name="40% - Accent4 2 3" xfId="324"/>
    <cellStyle name="常规 7 2 4 2" xfId="325"/>
    <cellStyle name="Currency_!!!GO" xfId="326"/>
    <cellStyle name="40% - Accent4 3" xfId="327"/>
    <cellStyle name="40% - Accent4 3 2" xfId="328"/>
    <cellStyle name="Black" xfId="329"/>
    <cellStyle name="警告文本 2" xfId="330"/>
    <cellStyle name="40% - Accent5" xfId="331"/>
    <cellStyle name="Accent4 - 20% 2 3" xfId="332"/>
    <cellStyle name="40% - Accent5 2" xfId="333"/>
    <cellStyle name="Accent3_公安安全支出补充表5.14" xfId="334"/>
    <cellStyle name="40% - Accent5 2 2" xfId="335"/>
    <cellStyle name="40% - Accent5 2 3" xfId="336"/>
    <cellStyle name="40% - Accent5 3" xfId="337"/>
    <cellStyle name="Linked Cell 3" xfId="338"/>
    <cellStyle name="好_JH80标清单0721）" xfId="339"/>
    <cellStyle name="40% - Accent5 3 2" xfId="340"/>
    <cellStyle name="警告文本 3" xfId="341"/>
    <cellStyle name="好_奖励补助测算7.23 3 2" xfId="342"/>
    <cellStyle name="40% - Accent6" xfId="343"/>
    <cellStyle name="差_1003牟定县 3" xfId="344"/>
    <cellStyle name="60% - Accent1 2 3" xfId="345"/>
    <cellStyle name="40% - Accent6 2" xfId="346"/>
    <cellStyle name="40% - Accent6 3" xfId="347"/>
    <cellStyle name="常规 10 6" xfId="348"/>
    <cellStyle name="40% - Accent6 3 2" xfId="349"/>
    <cellStyle name="Accent1" xfId="350"/>
    <cellStyle name="好_第五部分(才淼、饶永宏） 3 2" xfId="351"/>
    <cellStyle name="常规 9 2" xfId="352"/>
    <cellStyle name="常规 8 10 2 2 2 2 2 2 2" xfId="353"/>
    <cellStyle name="40% - 强调文字颜色 1 3" xfId="354"/>
    <cellStyle name="40% - 强调文字颜色 1 2" xfId="355"/>
    <cellStyle name="40% - 强调文字颜色 2 2" xfId="356"/>
    <cellStyle name="40% - 强调文字颜色 2 3" xfId="357"/>
    <cellStyle name="Input 2 3" xfId="358"/>
    <cellStyle name="40% - 强调文字颜色 3 3" xfId="359"/>
    <cellStyle name="Accent6 - 20% 2" xfId="360"/>
    <cellStyle name="40% - 强调文字颜色 4 3" xfId="361"/>
    <cellStyle name="差_Book1_银行账户情况表_2010年12月" xfId="362"/>
    <cellStyle name="Input 4 2" xfId="363"/>
    <cellStyle name="好_Book1_县公司" xfId="364"/>
    <cellStyle name="好_2006年分析表" xfId="365"/>
    <cellStyle name="40% - 强调文字颜色 5 2" xfId="366"/>
    <cellStyle name="40% - 强调文字颜色 5 3" xfId="367"/>
    <cellStyle name="Input 5 2" xfId="368"/>
    <cellStyle name="Heading 3 2 2" xfId="369"/>
    <cellStyle name="好_下半年禁毒办案经费分配2544.3万元" xfId="370"/>
    <cellStyle name="好 3 3" xfId="371"/>
    <cellStyle name="40% - 强调文字颜色 6 2" xfId="372"/>
    <cellStyle name="差_300章" xfId="373"/>
    <cellStyle name="Heading 3 2 3" xfId="374"/>
    <cellStyle name="40% - 强调文字颜色 6 3" xfId="375"/>
    <cellStyle name="60% - Accent1" xfId="376"/>
    <cellStyle name="Accent4 - 20% 3" xfId="377"/>
    <cellStyle name="差_1003牟定县" xfId="378"/>
    <cellStyle name="60% - Accent1 2" xfId="379"/>
    <cellStyle name="常规 7" xfId="380"/>
    <cellStyle name="Accent4 - 20% 3 2" xfId="381"/>
    <cellStyle name="差_1003牟定县 2" xfId="382"/>
    <cellStyle name="60% - Accent1 2 2" xfId="383"/>
    <cellStyle name="常规 3 6 3 2" xfId="384"/>
    <cellStyle name="Accent2 - 60% 2" xfId="385"/>
    <cellStyle name="差_奖励补助测算5.23新 2" xfId="386"/>
    <cellStyle name="60% - Accent1 3" xfId="387"/>
    <cellStyle name="Accent5 - 40% 3" xfId="388"/>
    <cellStyle name="Accent2 - 60% 2 2" xfId="389"/>
    <cellStyle name="60% - Accent1 3 2" xfId="390"/>
    <cellStyle name="60% - Accent2" xfId="391"/>
    <cellStyle name="60% - Accent2 2" xfId="392"/>
    <cellStyle name="常规 2 2 2 2" xfId="393"/>
    <cellStyle name="Millares_96 Risk" xfId="394"/>
    <cellStyle name="60% - Accent2 2 2" xfId="395"/>
    <cellStyle name="60% - Accent2 2 3" xfId="396"/>
    <cellStyle name="60% - Accent2 3" xfId="397"/>
    <cellStyle name="好_询价表" xfId="398"/>
    <cellStyle name="常规 2 2 3 2" xfId="399"/>
    <cellStyle name="Accent1 6" xfId="400"/>
    <cellStyle name="sstot" xfId="401"/>
    <cellStyle name="60% - Accent2 3 2" xfId="402"/>
    <cellStyle name="60% - Accent3" xfId="403"/>
    <cellStyle name="差_单位2 2" xfId="404"/>
    <cellStyle name="Bad" xfId="405"/>
    <cellStyle name="60% - Accent3 2" xfId="406"/>
    <cellStyle name="常规 11 3" xfId="407"/>
    <cellStyle name="差_单位2 2 2" xfId="408"/>
    <cellStyle name="Bad 2" xfId="409"/>
    <cellStyle name="差_财政供养人员 3" xfId="410"/>
    <cellStyle name="60% - Accent3 2 2" xfId="411"/>
    <cellStyle name="差_奖励补助测算5.24冯铸 2" xfId="412"/>
    <cellStyle name="差_单位2 2 3" xfId="413"/>
    <cellStyle name="Bad 3" xfId="414"/>
    <cellStyle name="差_侧分带 2" xfId="415"/>
    <cellStyle name="60% - Accent3 2 3" xfId="416"/>
    <cellStyle name="60% - Accent3 3" xfId="417"/>
    <cellStyle name="差_00省级(打印) 2 3" xfId="418"/>
    <cellStyle name="差_~5676413 3" xfId="419"/>
    <cellStyle name="Hyperlink_AheadBehind.xls Chart 23" xfId="420"/>
    <cellStyle name="per.style" xfId="421"/>
    <cellStyle name="60% - Accent4" xfId="422"/>
    <cellStyle name="60% - Accent4 2" xfId="423"/>
    <cellStyle name="好_检验表（调整后）" xfId="424"/>
    <cellStyle name="60% - Accent4 2 2" xfId="425"/>
    <cellStyle name="60% - Accent4 2 3" xfId="426"/>
    <cellStyle name="好_宝应" xfId="427"/>
    <cellStyle name="60% - Accent4 3" xfId="428"/>
    <cellStyle name="好_宝应 2" xfId="429"/>
    <cellStyle name="60% - Accent4 3 2" xfId="430"/>
    <cellStyle name="差_云南农村义务教育统计表" xfId="431"/>
    <cellStyle name="Accent2 - 40% 3 2" xfId="432"/>
    <cellStyle name="强调文字颜色 4 2" xfId="433"/>
    <cellStyle name="60% - Accent5" xfId="434"/>
    <cellStyle name="Heading 4 2 3" xfId="435"/>
    <cellStyle name="60% - Accent5 2" xfId="436"/>
    <cellStyle name="60% - Accent5 2 2" xfId="437"/>
    <cellStyle name="60% - Accent5 2 3" xfId="438"/>
    <cellStyle name="Heading 2 2" xfId="439"/>
    <cellStyle name="60% - Accent5 3" xfId="440"/>
    <cellStyle name="Accent2 2 2" xfId="441"/>
    <cellStyle name="强调文字颜色 4 3" xfId="442"/>
    <cellStyle name="常规 3 2 10 3 2 3 2" xfId="443"/>
    <cellStyle name="60% - Accent6" xfId="444"/>
    <cellStyle name="60% - Accent6 2" xfId="445"/>
    <cellStyle name="Norma,_laroux_4_营业在建 (2)_E21" xfId="446"/>
    <cellStyle name="60% - Accent6 2 2" xfId="447"/>
    <cellStyle name="60% - Accent6 2 3" xfId="448"/>
    <cellStyle name="60% - Accent6 3" xfId="449"/>
    <cellStyle name="60% - Accent6 3 2" xfId="450"/>
    <cellStyle name="Accent6 2 3" xfId="451"/>
    <cellStyle name="60% - 强调文字颜色 1 3" xfId="452"/>
    <cellStyle name="好_1003牟定县 3" xfId="453"/>
    <cellStyle name="Accent5 - 40% 2" xfId="454"/>
    <cellStyle name="60% - 强调文字颜色 3 3" xfId="455"/>
    <cellStyle name="差_2006年全省财力计算表（中央、决算） 2" xfId="456"/>
    <cellStyle name="Accent6 6 2" xfId="457"/>
    <cellStyle name="60% - 强调文字颜色 5 2" xfId="458"/>
    <cellStyle name="60% - 强调文字颜色 5 3" xfId="459"/>
    <cellStyle name="60% - 强调文字颜色 6 2" xfId="460"/>
    <cellStyle name="60% - 强调文字颜色 6 3" xfId="461"/>
    <cellStyle name="Accent3 - 40% 2 3" xfId="462"/>
    <cellStyle name="好_奖励补助测算7.25 (version 1) (version 1) 3 2" xfId="463"/>
    <cellStyle name="6mal" xfId="464"/>
    <cellStyle name="差_2006年基础数据" xfId="465"/>
    <cellStyle name="Accent1 - 40%" xfId="466"/>
    <cellStyle name="差_2006年基础数据 2" xfId="467"/>
    <cellStyle name="Accent1 - 40% 2" xfId="468"/>
    <cellStyle name="差_2006年基础数据 2 2" xfId="469"/>
    <cellStyle name="Accent1 - 40% 2 2" xfId="470"/>
    <cellStyle name="差_2006年基础数据 2 3" xfId="471"/>
    <cellStyle name="Accent1 - 40% 2 3" xfId="472"/>
    <cellStyle name="Calculation 3 2" xfId="473"/>
    <cellStyle name="差_2006年基础数据 3" xfId="474"/>
    <cellStyle name="Accent1 - 40% 3" xfId="475"/>
    <cellStyle name="差_2006年基础数据 3 2" xfId="476"/>
    <cellStyle name="Accent1 - 40% 3 2" xfId="477"/>
    <cellStyle name="Accent1 - 60%" xfId="478"/>
    <cellStyle name="Accent1 - 60% 2" xfId="479"/>
    <cellStyle name="Accent1 - 60% 2 3" xfId="480"/>
    <cellStyle name="Accent1 - 60% 3" xfId="481"/>
    <cellStyle name="好_2009年一般性转移支付标准工资_~4190974 3" xfId="482"/>
    <cellStyle name="Accent1 - 60% 3 2" xfId="483"/>
    <cellStyle name="Accent3 - 60% 3" xfId="484"/>
    <cellStyle name="Accent1 2" xfId="485"/>
    <cellStyle name="Accent1 2 2" xfId="486"/>
    <cellStyle name="Accent1 3" xfId="487"/>
    <cellStyle name="Accent1 3 2" xfId="488"/>
    <cellStyle name="超级链接" xfId="489"/>
    <cellStyle name="Accent1 4" xfId="490"/>
    <cellStyle name="Accent1 5 2" xfId="491"/>
    <cellStyle name="Accent5_公安安全支出补充表5.14" xfId="492"/>
    <cellStyle name="好_询价表 2" xfId="493"/>
    <cellStyle name="常规 2 2 3 2 2" xfId="494"/>
    <cellStyle name="Accent1 6 2" xfId="495"/>
    <cellStyle name="Check Cell 3 2" xfId="496"/>
    <cellStyle name="Accent1_公安安全支出补充表5.14" xfId="497"/>
    <cellStyle name="Accent2" xfId="498"/>
    <cellStyle name="Accent2 - 20% 2" xfId="499"/>
    <cellStyle name="Accent2 - 20% 2 2" xfId="500"/>
    <cellStyle name="Accent2 - 20% 2 3" xfId="501"/>
    <cellStyle name="Accent2 - 20% 3" xfId="502"/>
    <cellStyle name="Accent2 - 20% 3 2" xfId="503"/>
    <cellStyle name="千位分隔[0] 2 2" xfId="504"/>
    <cellStyle name="常规 3 4 3 2 2" xfId="505"/>
    <cellStyle name="Accent2 - 40% 2 2" xfId="506"/>
    <cellStyle name="Input Cells" xfId="507"/>
    <cellStyle name="千位分隔[0] 2 3" xfId="508"/>
    <cellStyle name="Accent2 - 40% 2 3" xfId="509"/>
    <cellStyle name="Accent2 - 60% 2 3" xfId="510"/>
    <cellStyle name="Accent2 - 60% 3" xfId="511"/>
    <cellStyle name="好_Book1_县公司 3" xfId="512"/>
    <cellStyle name="Accent2 - 60% 3 2" xfId="513"/>
    <cellStyle name="Accent2 2" xfId="514"/>
    <cellStyle name="Accent2 2 3" xfId="515"/>
    <cellStyle name="Accent2 3" xfId="516"/>
    <cellStyle name="常规 3 6" xfId="517"/>
    <cellStyle name="Comma [0]" xfId="518"/>
    <cellStyle name="Accent2 3 2" xfId="519"/>
    <cellStyle name="差_M01-2(州市补助收入)" xfId="520"/>
    <cellStyle name="Accent2 4" xfId="521"/>
    <cellStyle name="差_M01-2(州市补助收入) 2" xfId="522"/>
    <cellStyle name="Accent2 4 2" xfId="523"/>
    <cellStyle name="差_03昭通 2" xfId="524"/>
    <cellStyle name="Accent2 5" xfId="525"/>
    <cellStyle name="差_03昭通 2 2" xfId="526"/>
    <cellStyle name="Accent2 5 2" xfId="527"/>
    <cellStyle name="Date" xfId="528"/>
    <cellStyle name="常规 2 2 4 2" xfId="529"/>
    <cellStyle name="差_03昭通 3" xfId="530"/>
    <cellStyle name="Accent2 6" xfId="531"/>
    <cellStyle name="差_03昭通 3 2" xfId="532"/>
    <cellStyle name="Accent2 6 2" xfId="533"/>
    <cellStyle name="Accent2_公安安全支出补充表5.14" xfId="534"/>
    <cellStyle name="好_2009年一般性转移支付标准工资_奖励补助测算5.22测试 2" xfId="535"/>
    <cellStyle name="差_2007年检察院案件数" xfId="536"/>
    <cellStyle name="Accent3" xfId="537"/>
    <cellStyle name="Accent5 2" xfId="538"/>
    <cellStyle name="Accent3 - 20%" xfId="539"/>
    <cellStyle name="Accent5 2 2" xfId="540"/>
    <cellStyle name="Accent3 - 20% 2" xfId="541"/>
    <cellStyle name="汇总 3" xfId="542"/>
    <cellStyle name="差_Book2 3" xfId="543"/>
    <cellStyle name="百分比 4 3 2" xfId="544"/>
    <cellStyle name="Accent5 6" xfId="545"/>
    <cellStyle name="Accent3 - 20% 2 2" xfId="546"/>
    <cellStyle name="Accent5 2 3" xfId="547"/>
    <cellStyle name="好_第200章 2" xfId="548"/>
    <cellStyle name="Accent3 - 20% 3" xfId="549"/>
    <cellStyle name="Accent4 3 2" xfId="550"/>
    <cellStyle name="Accent3 - 40%" xfId="551"/>
    <cellStyle name="Accent3 - 40% 2" xfId="552"/>
    <cellStyle name="Accent3 - 40% 2 2" xfId="553"/>
    <cellStyle name="Check Cell 2 2" xfId="554"/>
    <cellStyle name="捠壿 [0.00]_Region Orders (2)" xfId="555"/>
    <cellStyle name="Accent4 - 60%" xfId="556"/>
    <cellStyle name="Accent3 - 40% 3" xfId="557"/>
    <cellStyle name="Accent4 - 60% 2" xfId="558"/>
    <cellStyle name="Accent3 - 40% 3 2" xfId="559"/>
    <cellStyle name="Accent4 5 2" xfId="560"/>
    <cellStyle name="好_StartUp 2" xfId="561"/>
    <cellStyle name="好_2009年一般性转移支付标准工资_~4190974" xfId="562"/>
    <cellStyle name="Accent3 - 60%" xfId="563"/>
    <cellStyle name="好_StartUp 2 2" xfId="564"/>
    <cellStyle name="好_2009年一般性转移支付标准工资_~4190974 2" xfId="565"/>
    <cellStyle name="Accent3 - 60% 2" xfId="566"/>
    <cellStyle name="Accent3 - 60% 2 2" xfId="567"/>
    <cellStyle name="Accent3 - 60% 2 3" xfId="568"/>
    <cellStyle name="好_2009年一般性转移支付标准工资_~4190974 3 2" xfId="569"/>
    <cellStyle name="Accent3 - 60% 3 2" xfId="570"/>
    <cellStyle name="통화_BOILER-CO1" xfId="571"/>
    <cellStyle name="comma zerodec" xfId="572"/>
    <cellStyle name="Accent3 2 2" xfId="573"/>
    <cellStyle name="Accent3 2 3" xfId="574"/>
    <cellStyle name="差_2007年检察院案件数 3" xfId="575"/>
    <cellStyle name="Accent3 3" xfId="576"/>
    <cellStyle name="Accent3 4" xfId="577"/>
    <cellStyle name="Accent3 5" xfId="578"/>
    <cellStyle name="Accent3 6" xfId="579"/>
    <cellStyle name="Accent3 6 2" xfId="580"/>
    <cellStyle name="差_宝应" xfId="581"/>
    <cellStyle name="Border" xfId="582"/>
    <cellStyle name="好_2009年一般性转移支付标准工资_奖励补助测算5.22测试 3" xfId="583"/>
    <cellStyle name="Accent4" xfId="584"/>
    <cellStyle name="差_Book1_县公司 3" xfId="585"/>
    <cellStyle name="Accent4 - 20%" xfId="586"/>
    <cellStyle name="差_Book1_县公司 3 2" xfId="587"/>
    <cellStyle name="Accent4 - 20% 2" xfId="588"/>
    <cellStyle name="Accent4 - 20% 2 2" xfId="589"/>
    <cellStyle name="差_00省级(打印) 3 2" xfId="590"/>
    <cellStyle name="Accent6 - 40%" xfId="591"/>
    <cellStyle name="Accent4 - 40% 2" xfId="592"/>
    <cellStyle name="Accent6 - 40% 2" xfId="593"/>
    <cellStyle name="差_Book1_1 3" xfId="594"/>
    <cellStyle name="Accent4 - 40% 2 2" xfId="595"/>
    <cellStyle name="Accent4 - 40% 3" xfId="596"/>
    <cellStyle name="好_2009年一般性转移支付标准工资_不用软件计算9.1不考虑经费管理评价xl 3" xfId="597"/>
    <cellStyle name="差_Book1_2 3" xfId="598"/>
    <cellStyle name="Accent4 - 40% 3 2" xfId="599"/>
    <cellStyle name="Accent4 - 60% 2 2" xfId="600"/>
    <cellStyle name="差_第200章" xfId="601"/>
    <cellStyle name="Accent4 - 60% 2 3" xfId="602"/>
    <cellStyle name="PSSpacer" xfId="603"/>
    <cellStyle name="Accent4 - 60% 3" xfId="604"/>
    <cellStyle name="Accent4 - 60% 3 2" xfId="605"/>
    <cellStyle name="Accent6" xfId="606"/>
    <cellStyle name="好_2009年一般性转移支付标准工资_奖励补助测算5.22测试 3 2" xfId="607"/>
    <cellStyle name="Accent4 2" xfId="608"/>
    <cellStyle name="Accent4 3" xfId="609"/>
    <cellStyle name="Accent4 4" xfId="610"/>
    <cellStyle name="Accent4 4 2" xfId="611"/>
    <cellStyle name="好_地方配套按人均增幅控制8.31（调整结案率后）xl 3" xfId="612"/>
    <cellStyle name="Tusental (0)_pldt" xfId="613"/>
    <cellStyle name="Accent4 6" xfId="614"/>
    <cellStyle name="好_地方配套按人均增幅控制8.31（调整结案率后）xl 3 2" xfId="615"/>
    <cellStyle name="Accent4 6 2" xfId="616"/>
    <cellStyle name="Header1" xfId="617"/>
    <cellStyle name="Accent4_公安安全支出补充表5.14" xfId="618"/>
    <cellStyle name="Accent5" xfId="619"/>
    <cellStyle name="差_义务教育阶段教职工人数（教育厅提供最终）" xfId="620"/>
    <cellStyle name="Accent5 - 20% 2" xfId="621"/>
    <cellStyle name="好_2007年检察院案件数 3" xfId="622"/>
    <cellStyle name="差_义务教育阶段教职工人数（教育厅提供最终） 2" xfId="623"/>
    <cellStyle name="Accent5 - 20% 2 2" xfId="624"/>
    <cellStyle name="常规 11 2" xfId="625"/>
    <cellStyle name="差_义务教育阶段教职工人数（教育厅提供最终） 3" xfId="626"/>
    <cellStyle name="Accent5 - 20% 2 3" xfId="627"/>
    <cellStyle name="comma-d" xfId="628"/>
    <cellStyle name="Accent5 - 20% 3" xfId="629"/>
    <cellStyle name="Accent5 - 20% 3 2" xfId="630"/>
    <cellStyle name="Accent5 - 40%" xfId="631"/>
    <cellStyle name="好_1003牟定县 3 2" xfId="632"/>
    <cellStyle name="Accent5 - 40% 2 2" xfId="633"/>
    <cellStyle name="HEADING1" xfId="634"/>
    <cellStyle name="好_2009年一般性转移支付标准工资_奖励补助测算5.23新 2" xfId="635"/>
    <cellStyle name="Accent5 - 40% 2 3" xfId="636"/>
    <cellStyle name="HEADING2" xfId="637"/>
    <cellStyle name="Accent5 - 40% 3 2" xfId="638"/>
    <cellStyle name="Accent5 - 60% 2" xfId="639"/>
    <cellStyle name="Accent5 - 60% 3 2" xfId="640"/>
    <cellStyle name="Accent5 3" xfId="641"/>
    <cellStyle name="Accent5 3 2" xfId="642"/>
    <cellStyle name="Accent5 4" xfId="643"/>
    <cellStyle name="差_奖励补助测算7.25 5" xfId="644"/>
    <cellStyle name="差_奖励补助测算7.25 10" xfId="645"/>
    <cellStyle name="Accent5 4 2" xfId="646"/>
    <cellStyle name="汇总 2" xfId="647"/>
    <cellStyle name="差_Book2 2" xfId="648"/>
    <cellStyle name="Accent5 5" xfId="649"/>
    <cellStyle name="差_Book2 2 2" xfId="650"/>
    <cellStyle name="Accent5 5 2" xfId="651"/>
    <cellStyle name="差_Book2 3 2" xfId="652"/>
    <cellStyle name="Accent5 6 2" xfId="653"/>
    <cellStyle name="Accent6 - 20% 3" xfId="654"/>
    <cellStyle name="Accent6 - 20% 3 2" xfId="655"/>
    <cellStyle name="好_云南水利电力有限公司" xfId="656"/>
    <cellStyle name="Accent6 - 40% 2 2" xfId="657"/>
    <cellStyle name="Accent6 - 40% 3 2" xfId="658"/>
    <cellStyle name="Accent6 - 60%" xfId="659"/>
    <cellStyle name="差_路面数据" xfId="660"/>
    <cellStyle name="Bad 3 2" xfId="661"/>
    <cellStyle name="Warning Text 2 2" xfId="662"/>
    <cellStyle name="Calc Currency (0)" xfId="663"/>
    <cellStyle name="差_530623_2006年县级财政报表附表" xfId="664"/>
    <cellStyle name="Check Cell 2 3" xfId="665"/>
    <cellStyle name="Calculation" xfId="666"/>
    <cellStyle name="Calculation 2 2" xfId="667"/>
    <cellStyle name="Calculation 2 3" xfId="668"/>
    <cellStyle name="Calculation 3" xfId="669"/>
    <cellStyle name="差_奖励补助测算7.25 (version 1) (version 1) 2" xfId="670"/>
    <cellStyle name="Check Cell" xfId="671"/>
    <cellStyle name="Check Cell 2" xfId="672"/>
    <cellStyle name="Check Cell 3" xfId="673"/>
    <cellStyle name="常规 2 4 3 2 2" xfId="674"/>
    <cellStyle name="Comma_!!!GO" xfId="675"/>
    <cellStyle name="Dezimal_laroux" xfId="676"/>
    <cellStyle name="Dollar (zero dec)" xfId="677"/>
    <cellStyle name="Euro" xfId="678"/>
    <cellStyle name="Explanatory Text" xfId="679"/>
    <cellStyle name="Heading 1 2 3" xfId="680"/>
    <cellStyle name="Explanatory Text 2" xfId="681"/>
    <cellStyle name="Explanatory Text 2 2" xfId="682"/>
    <cellStyle name="Explanatory Text 2 3" xfId="683"/>
    <cellStyle name="Fixed" xfId="684"/>
    <cellStyle name="差_05玉溪 2 3" xfId="685"/>
    <cellStyle name="Followed Hyperlink_AheadBehind.xls Chart 23" xfId="686"/>
    <cellStyle name="好_M01-2(州市补助收入)" xfId="687"/>
    <cellStyle name="常规 10 2" xfId="688"/>
    <cellStyle name="Good 2" xfId="689"/>
    <cellStyle name="常规 10 3" xfId="690"/>
    <cellStyle name="Good 3" xfId="691"/>
    <cellStyle name="Good 3 2" xfId="692"/>
    <cellStyle name="Grey" xfId="693"/>
    <cellStyle name="Header2" xfId="694"/>
    <cellStyle name="Heading 1 2" xfId="695"/>
    <cellStyle name="Heading 1 2 2" xfId="696"/>
    <cellStyle name="Heading 1 3" xfId="697"/>
    <cellStyle name="Heading 2 2 2" xfId="698"/>
    <cellStyle name="Heading 2 3" xfId="699"/>
    <cellStyle name="Heading 4 2 2" xfId="700"/>
    <cellStyle name="Heading 4 3" xfId="701"/>
    <cellStyle name="好_2009年一般性转移支付标准工资_不用软件计算9.1不考虑经费管理评价xl 2" xfId="702"/>
    <cellStyle name="差_Book1_2 2" xfId="703"/>
    <cellStyle name="Input [yellow]" xfId="704"/>
    <cellStyle name="归盒啦_95" xfId="705"/>
    <cellStyle name="Linked Cell" xfId="706"/>
    <cellStyle name="Linked Cell 2" xfId="707"/>
    <cellStyle name="差_苏州中环ZH-LQ9（限价）" xfId="708"/>
    <cellStyle name="Linked Cell 2 2" xfId="709"/>
    <cellStyle name="Linked Cell 2 3" xfId="710"/>
    <cellStyle name="Millares [0]_96 Risk" xfId="711"/>
    <cellStyle name="千位分隔 2 3 2" xfId="712"/>
    <cellStyle name="Milliers [0]_!!!GO" xfId="713"/>
    <cellStyle name="Milliers_!!!GO" xfId="714"/>
    <cellStyle name="Moneda [0]_96 Risk" xfId="715"/>
    <cellStyle name="Moneda_96 Risk" xfId="716"/>
    <cellStyle name="Mon閠aire [0]_!!!GO" xfId="717"/>
    <cellStyle name="Mon閠aire_!!!GO" xfId="718"/>
    <cellStyle name="Neutral" xfId="719"/>
    <cellStyle name="Neutral 2" xfId="720"/>
    <cellStyle name="Neutral 2 2" xfId="721"/>
    <cellStyle name="Neutral 2 3" xfId="722"/>
    <cellStyle name="Neutral 3" xfId="723"/>
    <cellStyle name="Neutral 3 2" xfId="724"/>
    <cellStyle name="New Times Roman" xfId="725"/>
    <cellStyle name="差_M03 3 2" xfId="726"/>
    <cellStyle name="Non défini" xfId="727"/>
    <cellStyle name="差_2009年一般性转移支付标准工资_地方配套按人均增幅控制8.31（调整结案率后）xl" xfId="728"/>
    <cellStyle name="Normal 2" xfId="729"/>
    <cellStyle name="好_历年教师人数" xfId="730"/>
    <cellStyle name="Normal_!!!GO" xfId="731"/>
    <cellStyle name="Note" xfId="732"/>
    <cellStyle name="Pourcentage_pldt" xfId="733"/>
    <cellStyle name="Note 2" xfId="734"/>
    <cellStyle name="Note 2 2" xfId="735"/>
    <cellStyle name="Note 2 3" xfId="736"/>
    <cellStyle name="Note 3" xfId="737"/>
    <cellStyle name="Note 3 2" xfId="738"/>
    <cellStyle name="Output" xfId="739"/>
    <cellStyle name="Output 2" xfId="740"/>
    <cellStyle name="常规 14" xfId="741"/>
    <cellStyle name="Output 2 2" xfId="742"/>
    <cellStyle name="常规 15" xfId="743"/>
    <cellStyle name="Output 2 3" xfId="744"/>
    <cellStyle name="差_中分带 2" xfId="745"/>
    <cellStyle name="差_A2标工程量清单0929-桥 2" xfId="746"/>
    <cellStyle name="Output 3" xfId="747"/>
    <cellStyle name="Output 3 2" xfId="748"/>
    <cellStyle name="Percent [2]" xfId="749"/>
    <cellStyle name="Percent_!!!GO" xfId="750"/>
    <cellStyle name="常规 3 8 2" xfId="751"/>
    <cellStyle name="PSChar" xfId="752"/>
    <cellStyle name="PSDate" xfId="753"/>
    <cellStyle name="差_Book1_银行账户情况表_2010年12月 2 3" xfId="754"/>
    <cellStyle name="PSDec" xfId="755"/>
    <cellStyle name="PSHeading" xfId="756"/>
    <cellStyle name="PSInt" xfId="757"/>
    <cellStyle name="Red" xfId="758"/>
    <cellStyle name="差_2008年县级公安保障标准落实奖励经费分配测算" xfId="759"/>
    <cellStyle name="RowLevel_0" xfId="760"/>
    <cellStyle name="Standard_AREAS" xfId="761"/>
    <cellStyle name="好_检验表" xfId="762"/>
    <cellStyle name="t" xfId="763"/>
    <cellStyle name="常规 2 3 4" xfId="764"/>
    <cellStyle name="t_HVAC Equipment (3)" xfId="765"/>
    <cellStyle name="常规 3 3 4" xfId="766"/>
    <cellStyle name="Title" xfId="767"/>
    <cellStyle name="Title 2" xfId="768"/>
    <cellStyle name="Title 2 2" xfId="769"/>
    <cellStyle name="Title 2 3" xfId="770"/>
    <cellStyle name="Title 3" xfId="771"/>
    <cellStyle name="Title 3 2" xfId="772"/>
    <cellStyle name="Total" xfId="773"/>
    <cellStyle name="Tusental_pldt" xfId="774"/>
    <cellStyle name="Valuta (0)_pldt" xfId="775"/>
    <cellStyle name="Valuta_pldt" xfId="776"/>
    <cellStyle name="Warning Text" xfId="777"/>
    <cellStyle name="差_M01-2(州市补助收入) 2 3" xfId="778"/>
    <cellStyle name="Warning Text 2" xfId="779"/>
    <cellStyle name="Warning Text 2 3" xfId="780"/>
    <cellStyle name="Warning Text 3" xfId="781"/>
    <cellStyle name="Warning Text 3 2" xfId="782"/>
    <cellStyle name="百分比 2" xfId="783"/>
    <cellStyle name="百分比 2 2" xfId="784"/>
    <cellStyle name="百分比 2 3" xfId="785"/>
    <cellStyle name="百分比 2 3 2" xfId="786"/>
    <cellStyle name="百分比 3" xfId="787"/>
    <cellStyle name="百分比 3 2" xfId="788"/>
    <cellStyle name="百分比 3 2 2" xfId="789"/>
    <cellStyle name="百分比 3 2 3" xfId="790"/>
    <cellStyle name="常规 8 2 2 2 2 2" xfId="791"/>
    <cellStyle name="百分比 3 3" xfId="792"/>
    <cellStyle name="好_2009年一般性转移支付标准工资_奖励补助测算7.25 (version 1) (version 1)" xfId="793"/>
    <cellStyle name="百分比 3 3 2" xfId="794"/>
    <cellStyle name="百分比 4" xfId="795"/>
    <cellStyle name="百分比 4 2" xfId="796"/>
    <cellStyle name="百分比 4 3" xfId="797"/>
    <cellStyle name="捠壿_Region Orders (2)" xfId="798"/>
    <cellStyle name="编号" xfId="799"/>
    <cellStyle name="标题 1 2" xfId="800"/>
    <cellStyle name="标题 1 3" xfId="801"/>
    <cellStyle name="标题 1 4" xfId="802"/>
    <cellStyle name="标题 2 2" xfId="803"/>
    <cellStyle name="㼿㼿㼿㼿㼿㼿 2" xfId="804"/>
    <cellStyle name="好_2007年政法部门业务指标 2" xfId="805"/>
    <cellStyle name="标题 2 3" xfId="806"/>
    <cellStyle name="㼿㼿㼿㼿㼿㼿 3" xfId="807"/>
    <cellStyle name="好_2007年政法部门业务指标 3" xfId="808"/>
    <cellStyle name="差_00省级(定稿) 2" xfId="809"/>
    <cellStyle name="标题 2 4" xfId="810"/>
    <cellStyle name="差_汇总_清单说明 2" xfId="811"/>
    <cellStyle name="标题 3 2" xfId="812"/>
    <cellStyle name="好_奖励补助测算5.24冯铸 2" xfId="813"/>
    <cellStyle name="差_汇总_清单说明 3" xfId="814"/>
    <cellStyle name="标题 3 3" xfId="815"/>
    <cellStyle name="好_奖励补助测算5.24冯铸 3" xfId="816"/>
    <cellStyle name="标题 3 4" xfId="817"/>
    <cellStyle name="千位分隔 3" xfId="818"/>
    <cellStyle name="标题 4 2" xfId="819"/>
    <cellStyle name="标题 4 3" xfId="820"/>
    <cellStyle name="差_绿岛" xfId="821"/>
    <cellStyle name="标题 4 4" xfId="822"/>
    <cellStyle name="好_第一部分：综合全" xfId="823"/>
    <cellStyle name="标题 5" xfId="824"/>
    <cellStyle name="标题 5 2" xfId="825"/>
    <cellStyle name="标题 5 2 2" xfId="826"/>
    <cellStyle name="标题 5 2 3" xfId="827"/>
    <cellStyle name="标题 5 3" xfId="828"/>
    <cellStyle name="标题 6" xfId="829"/>
    <cellStyle name="标题 7" xfId="830"/>
    <cellStyle name="好_00省级(打印)" xfId="831"/>
    <cellStyle name="标题1" xfId="832"/>
    <cellStyle name="表标题" xfId="833"/>
    <cellStyle name="表标题 2" xfId="834"/>
    <cellStyle name="好_地方配套按人均增幅控制8.30xl 3" xfId="835"/>
    <cellStyle name="差_教育厅提供义务教育及高中教师人数（2009年1月6日）" xfId="836"/>
    <cellStyle name="表标题 2 2" xfId="837"/>
    <cellStyle name="部门" xfId="838"/>
    <cellStyle name="差 2" xfId="839"/>
    <cellStyle name="差 3" xfId="840"/>
    <cellStyle name="差 3 2" xfId="841"/>
    <cellStyle name="差 3 3" xfId="842"/>
    <cellStyle name="差 4" xfId="843"/>
    <cellStyle name="差 4 2" xfId="844"/>
    <cellStyle name="差 4 3" xfId="845"/>
    <cellStyle name="差_~4190974" xfId="846"/>
    <cellStyle name="差_~4190974 2" xfId="847"/>
    <cellStyle name="差_~4190974 3" xfId="848"/>
    <cellStyle name="差_00省级(打印) 2" xfId="849"/>
    <cellStyle name="差_~5676413" xfId="850"/>
    <cellStyle name="差_单位2" xfId="851"/>
    <cellStyle name="差_00省级(打印) 2 2" xfId="852"/>
    <cellStyle name="差_~5676413 2" xfId="853"/>
    <cellStyle name="差_~5676413 3 2" xfId="854"/>
    <cellStyle name="差_00省级(打印)" xfId="855"/>
    <cellStyle name="差_00省级(打印) 3" xfId="856"/>
    <cellStyle name="差_00省级(定稿)" xfId="857"/>
    <cellStyle name="㼿㼿㼿㼿㼿㼿 3 2" xfId="858"/>
    <cellStyle name="好_2007年政法部门业务指标 3 2" xfId="859"/>
    <cellStyle name="差_00省级(定稿) 2 2" xfId="860"/>
    <cellStyle name="差_00省级(定稿) 2 3" xfId="861"/>
    <cellStyle name="强调 1 2 2" xfId="862"/>
    <cellStyle name="差_00省级(定稿) 3" xfId="863"/>
    <cellStyle name="差_00省级(定稿) 3 2" xfId="864"/>
    <cellStyle name="差_03昭通" xfId="865"/>
    <cellStyle name="差_03昭通 2 3" xfId="866"/>
    <cellStyle name="好_宝应 3" xfId="867"/>
    <cellStyle name="差_0502通海县" xfId="868"/>
    <cellStyle name="好_宝应 3 2" xfId="869"/>
    <cellStyle name="差_0502通海县 2" xfId="870"/>
    <cellStyle name="差_0502通海县 2 2" xfId="871"/>
    <cellStyle name="差_0502通海县 2 3" xfId="872"/>
    <cellStyle name="差_0502通海县 3" xfId="873"/>
    <cellStyle name="差_0502通海县 3 2" xfId="874"/>
    <cellStyle name="差_05玉溪" xfId="875"/>
    <cellStyle name="표준_0N-HANDLING " xfId="876"/>
    <cellStyle name="差_05玉溪 2" xfId="877"/>
    <cellStyle name="差_05玉溪 2 2" xfId="878"/>
    <cellStyle name="差_05玉溪 3" xfId="879"/>
    <cellStyle name="差_05玉溪 3 2" xfId="880"/>
    <cellStyle name="差_0605石屏县" xfId="881"/>
    <cellStyle name="差_0605石屏县 2" xfId="882"/>
    <cellStyle name="差_云南省2008年转移支付测算——州市本级考核部分及政策性测算" xfId="883"/>
    <cellStyle name="差_0605石屏县 3" xfId="884"/>
    <cellStyle name="差_云南省2008年转移支付测算——州市本级考核部分及政策性测算 2" xfId="885"/>
    <cellStyle name="差_0605石屏县 3 2" xfId="886"/>
    <cellStyle name="差_1003牟定县 3 2" xfId="887"/>
    <cellStyle name="差_1110洱源县" xfId="888"/>
    <cellStyle name="差_1110洱源县 2" xfId="889"/>
    <cellStyle name="常规 12 2 2 2 2" xfId="890"/>
    <cellStyle name="差_1110洱源县 3" xfId="891"/>
    <cellStyle name="常规 12 2 2 2 2 2" xfId="892"/>
    <cellStyle name="差_1110洱源县 3 2" xfId="893"/>
    <cellStyle name="差_11大理" xfId="894"/>
    <cellStyle name="差_11大理 2" xfId="895"/>
    <cellStyle name="差_11大理 3" xfId="896"/>
    <cellStyle name="好_云南水利电力有限公司 3" xfId="897"/>
    <cellStyle name="差_11大理 3 2" xfId="898"/>
    <cellStyle name="差_2、土地面积、人口、粮食产量基本情况" xfId="899"/>
    <cellStyle name="好_指标四 3" xfId="900"/>
    <cellStyle name="差_2、土地面积、人口、粮食产量基本情况 2" xfId="901"/>
    <cellStyle name="钎霖_4岿角利" xfId="902"/>
    <cellStyle name="差_2、土地面积、人口、粮食产量基本情况 3" xfId="903"/>
    <cellStyle name="差_2、土地面积、人口、粮食产量基本情况 3 2" xfId="904"/>
    <cellStyle name="差_2009年一般性转移支付标准工资_~4190974 3 2" xfId="905"/>
    <cellStyle name="差_2006年分析表" xfId="906"/>
    <cellStyle name="差_云南农村义务教育统计表 3" xfId="907"/>
    <cellStyle name="差_2006年全省财力计算表（中央、决算） 2 2" xfId="908"/>
    <cellStyle name="差_2006年全省财力计算表（中央、决算） 2 3" xfId="909"/>
    <cellStyle name="差_2006年全省财力计算表（中央、决算） 3" xfId="910"/>
    <cellStyle name="差_2006年全省财力计算表（中央、决算） 3 2" xfId="911"/>
    <cellStyle name="差_2006年水利统计指标统计表" xfId="912"/>
    <cellStyle name="差_2006年水利统计指标统计表 2" xfId="913"/>
    <cellStyle name="差_2006年水利统计指标统计表 3" xfId="914"/>
    <cellStyle name="差_2006年水利统计指标统计表 3 2" xfId="915"/>
    <cellStyle name="差_2006年在职人员情况" xfId="916"/>
    <cellStyle name="差_2006年在职人员情况 2" xfId="917"/>
    <cellStyle name="差_2006年在职人员情况 3" xfId="918"/>
    <cellStyle name="差_2006年在职人员情况 3 2" xfId="919"/>
    <cellStyle name="差_2007年可用财力" xfId="920"/>
    <cellStyle name="差_2007年人员分部门统计表" xfId="921"/>
    <cellStyle name="差_2007年人员分部门统计表 2" xfId="922"/>
    <cellStyle name="差_2007年人员分部门统计表 3" xfId="923"/>
    <cellStyle name="差_2007年人员分部门统计表 3 2" xfId="924"/>
    <cellStyle name="差_教师绩效工资测算表（离退休按各地上报数测算）2009年1月1日" xfId="925"/>
    <cellStyle name="差_2007年政法部门业务指标" xfId="926"/>
    <cellStyle name="差_2007年政法部门业务指标 2" xfId="927"/>
    <cellStyle name="差_2007年政法部门业务指标 3" xfId="928"/>
    <cellStyle name="差_2007年政法部门业务指标 3 2" xfId="929"/>
    <cellStyle name="差_2008云南省分县市中小学教职工统计表（教育厅提供）" xfId="930"/>
    <cellStyle name="差_2008云南省分县市中小学教职工统计表（教育厅提供） 2" xfId="931"/>
    <cellStyle name="差_2008云南省分县市中小学教职工统计表（教育厅提供） 3" xfId="932"/>
    <cellStyle name="差_2008云南省分县市中小学教职工统计表（教育厅提供） 3 2" xfId="933"/>
    <cellStyle name="差_2009年一般性转移支付标准工资 3" xfId="934"/>
    <cellStyle name="差_2009年一般性转移支付标准工资 3 2" xfId="935"/>
    <cellStyle name="差_2009年一般性转移支付标准工资_~4190974" xfId="936"/>
    <cellStyle name="差_2009年一般性转移支付标准工资_~4190974 2" xfId="937"/>
    <cellStyle name="差_JH80标清单0721） 2" xfId="938"/>
    <cellStyle name="差_2009年一般性转移支付标准工资_~4190974 3" xfId="939"/>
    <cellStyle name="常规 3 2 10 3 3 2 2" xfId="940"/>
    <cellStyle name="差_2009年一般性转移支付标准工资_~5676413" xfId="941"/>
    <cellStyle name="常规 5 5" xfId="942"/>
    <cellStyle name="差_2009年一般性转移支付标准工资_~5676413 2" xfId="943"/>
    <cellStyle name="常规 5 6" xfId="944"/>
    <cellStyle name="差_2009年一般性转移支付标准工资_~5676413 3" xfId="945"/>
    <cellStyle name="常规 5 6 2" xfId="946"/>
    <cellStyle name="差_2009年一般性转移支付标准工资_~5676413 3 2" xfId="947"/>
    <cellStyle name="差_2009年一般性转移支付标准工资_不用软件计算9.1不考虑经费管理评价xl" xfId="948"/>
    <cellStyle name="差_2009年一般性转移支付标准工资_不用软件计算9.1不考虑经费管理评价xl 2" xfId="949"/>
    <cellStyle name="差_2009年一般性转移支付标准工资_不用软件计算9.1不考虑经费管理评价xl 3" xfId="950"/>
    <cellStyle name="差_2009年一般性转移支付标准工资_不用软件计算9.1不考虑经费管理评价xl 3 2" xfId="951"/>
    <cellStyle name="常规 2 6 2" xfId="952"/>
    <cellStyle name="差_2009年一般性转移支付标准工资_地方配套按人均增幅控制8.30xl" xfId="953"/>
    <cellStyle name="差_2009年一般性转移支付标准工资_地方配套按人均增幅控制8.30xl 2" xfId="954"/>
    <cellStyle name="常规 3 2" xfId="955"/>
    <cellStyle name="差_2009年一般性转移支付标准工资_地方配套按人均增幅控制8.30xl 3" xfId="956"/>
    <cellStyle name="常规 3 2 2" xfId="957"/>
    <cellStyle name="差_2009年一般性转移支付标准工资_地方配套按人均增幅控制8.30xl 3 2" xfId="958"/>
    <cellStyle name="差_2009年一般性转移支付标准工资_地方配套按人均增幅控制8.30一般预算平均增幅、人均可用财力平均增幅两次控制、社会治安系数调整、案件数调整xl" xfId="959"/>
    <cellStyle name="差_2009年一般性转移支付标准工资_地方配套按人均增幅控制8.30一般预算平均增幅、人均可用财力平均增幅两次控制、社会治安系数调整、案件数调整xl 2" xfId="960"/>
    <cellStyle name="差_2009年一般性转移支付标准工资_地方配套按人均增幅控制8.30一般预算平均增幅、人均可用财力平均增幅两次控制、社会治安系数调整、案件数调整xl 3" xfId="961"/>
    <cellStyle name="差_2009年一般性转移支付标准工资_地方配套按人均增幅控制8.30一般预算平均增幅、人均可用财力平均增幅两次控制、社会治安系数调整、案件数调整xl 3 2" xfId="962"/>
    <cellStyle name="好_卫生部门 3" xfId="963"/>
    <cellStyle name="差_2009年一般性转移支付标准工资_地方配套按人均增幅控制8.31（调整结案率后）xl 2" xfId="964"/>
    <cellStyle name="常规 3 10 2" xfId="965"/>
    <cellStyle name="差_2009年一般性转移支付标准工资_地方配套按人均增幅控制8.31（调整结案率后）xl 3" xfId="966"/>
    <cellStyle name="差_2009年一般性转移支付标准工资_地方配套按人均增幅控制8.31（调整结案率后）xl 3 2" xfId="967"/>
    <cellStyle name="差_2009年一般性转移支付标准工资_奖励补助测算5.22测试" xfId="968"/>
    <cellStyle name="差_2009年一般性转移支付标准工资_奖励补助测算5.22测试 2" xfId="969"/>
    <cellStyle name="差_2009年一般性转移支付标准工资_奖励补助测算5.22测试 3" xfId="970"/>
    <cellStyle name="差_2009年一般性转移支付标准工资_奖励补助测算5.22测试 3 2" xfId="971"/>
    <cellStyle name="㼿㼿㼿㼿㼿㼿㼿㼿㼿㼿㼿? 3 2" xfId="972"/>
    <cellStyle name="好_03昭通 3" xfId="973"/>
    <cellStyle name="差_400章" xfId="974"/>
    <cellStyle name="差_2009年一般性转移支付标准工资_奖励补助测算5.23新" xfId="975"/>
    <cellStyle name="输入 2" xfId="976"/>
    <cellStyle name="常规 2 8" xfId="977"/>
    <cellStyle name="差_2009年一般性转移支付标准工资_奖励补助测算5.23新 3 2" xfId="978"/>
    <cellStyle name="差_2009年一般性转移支付标准工资_奖励补助测算5.24冯铸" xfId="979"/>
    <cellStyle name="差_2009年一般性转移支付标准工资_奖励补助测算5.24冯铸 2" xfId="980"/>
    <cellStyle name="差_2009年一般性转移支付标准工资_奖励补助测算5.24冯铸 3" xfId="981"/>
    <cellStyle name="差_2009年一般性转移支付标准工资_奖励补助测算5.24冯铸 3 2" xfId="982"/>
    <cellStyle name="好_700" xfId="983"/>
    <cellStyle name="差_奖励补助测算7.23 3 2" xfId="984"/>
    <cellStyle name="差_2009年一般性转移支付标准工资_奖励补助测算7.23" xfId="985"/>
    <cellStyle name="好_绿岛 3" xfId="986"/>
    <cellStyle name="好_700 2" xfId="987"/>
    <cellStyle name="差_2009年一般性转移支付标准工资_奖励补助测算7.23 2" xfId="988"/>
    <cellStyle name="好_700 3" xfId="989"/>
    <cellStyle name="差_2009年一般性转移支付标准工资_奖励补助测算7.23 3" xfId="990"/>
    <cellStyle name="差_2009年一般性转移支付标准工资_奖励补助测算7.23 3 2" xfId="991"/>
    <cellStyle name="常规 2 5 2 2 2" xfId="992"/>
    <cellStyle name="差_2009年一般性转移支付标准工资_奖励补助测算7.25" xfId="993"/>
    <cellStyle name="差_2009年一般性转移支付标准工资_奖励补助测算7.25 (version 1) (version 1)" xfId="994"/>
    <cellStyle name="差_2009年一般性转移支付标准工资_奖励补助测算7.25 (version 1) (version 1) 3" xfId="995"/>
    <cellStyle name="差_2009年一般性转移支付标准工资_奖励补助测算7.25 (version 1) (version 1) 3 2" xfId="996"/>
    <cellStyle name="好_单价构成分析表" xfId="997"/>
    <cellStyle name="常规 8 10 2 2 2 3" xfId="998"/>
    <cellStyle name="差_2009年一般性转移支付标准工资_奖励补助测算7.25 10" xfId="999"/>
    <cellStyle name="常规 8 10 2 2 2 4" xfId="1000"/>
    <cellStyle name="差_2009年一般性转移支付标准工资_奖励补助测算7.25 11" xfId="1001"/>
    <cellStyle name="差_2009年一般性转移支付标准工资_奖励补助测算7.25 12" xfId="1002"/>
    <cellStyle name="好_县级公安机关公用经费标准奖励测算方案（定稿）" xfId="1003"/>
    <cellStyle name="差_2009年一般性转移支付标准工资_奖励补助测算7.25 13" xfId="1004"/>
    <cellStyle name="差_2009年一般性转移支付标准工资_奖励补助测算7.25 2" xfId="1005"/>
    <cellStyle name="差_2009年一般性转移支付标准工资_奖励补助测算7.25 3" xfId="1006"/>
    <cellStyle name="好 2" xfId="1007"/>
    <cellStyle name="差_2009年一般性转移支付标准工资_奖励补助测算7.25 4 2" xfId="1008"/>
    <cellStyle name="差_2009年一般性转移支付标准工资_奖励补助测算7.25 5" xfId="1009"/>
    <cellStyle name="差_2009年一般性转移支付标准工资_奖励补助测算7.25 5 2" xfId="1010"/>
    <cellStyle name="常规 14 2" xfId="1011"/>
    <cellStyle name="差_2009年一般性转移支付标准工资_奖励补助测算7.25 6" xfId="1012"/>
    <cellStyle name="差_2009年一般性转移支付标准工资_奖励补助测算7.25 6 2" xfId="1013"/>
    <cellStyle name="常规 14 3" xfId="1014"/>
    <cellStyle name="差_2009年一般性转移支付标准工资_奖励补助测算7.25 7" xfId="1015"/>
    <cellStyle name="差_2009年一般性转移支付标准工资_奖励补助测算7.25 8" xfId="1016"/>
    <cellStyle name="差_2009年一般性转移支付标准工资_奖励补助测算7.25 9" xfId="1017"/>
    <cellStyle name="差_200章" xfId="1018"/>
    <cellStyle name="差_200章 2" xfId="1019"/>
    <cellStyle name="差_200章 3" xfId="1020"/>
    <cellStyle name="差_JH80标清单0721） 3" xfId="1021"/>
    <cellStyle name="差_300章 2" xfId="1022"/>
    <cellStyle name="差_300章 3" xfId="1023"/>
    <cellStyle name="差_业务工作量指标 3 2" xfId="1024"/>
    <cellStyle name="差_530623_2006年县级财政报表附表 2 2" xfId="1025"/>
    <cellStyle name="差_530623_2006年县级财政报表附表 2 3" xfId="1026"/>
    <cellStyle name="差_530623_2006年县级财政报表附表 3" xfId="1027"/>
    <cellStyle name="差_530623_2006年县级财政报表附表 3 2" xfId="1028"/>
    <cellStyle name="差_530629_2006年县级财政报表附表" xfId="1029"/>
    <cellStyle name="差_530629_2006年县级财政报表附表 2" xfId="1030"/>
    <cellStyle name="差_530629_2006年县级财政报表附表 2 2" xfId="1031"/>
    <cellStyle name="差_530629_2006年县级财政报表附表 2 3" xfId="1032"/>
    <cellStyle name="差_530629_2006年县级财政报表附表 3" xfId="1033"/>
    <cellStyle name="差_单价构成分析表 3" xfId="1034"/>
    <cellStyle name="差_530629_2006年县级财政报表附表 3 2" xfId="1035"/>
    <cellStyle name="差_5334_2006年迪庆县级财政报表附表" xfId="1036"/>
    <cellStyle name="差_5334_2006年迪庆县级财政报表附表 2" xfId="1037"/>
    <cellStyle name="常规 2 6 3" xfId="1038"/>
    <cellStyle name="差_5334_2006年迪庆县级财政报表附表 2 2" xfId="1039"/>
    <cellStyle name="差_卫生部门 3 2" xfId="1040"/>
    <cellStyle name="差_5334_2006年迪庆县级财政报表附表 2 3" xfId="1041"/>
    <cellStyle name="差_5334_2006年迪庆县级财政报表附表 3" xfId="1042"/>
    <cellStyle name="常规 2 7 3" xfId="1043"/>
    <cellStyle name="差_5334_2006年迪庆县级财政报表附表 3 2" xfId="1044"/>
    <cellStyle name="差_700" xfId="1045"/>
    <cellStyle name="差_700 2" xfId="1046"/>
    <cellStyle name="差_700 3" xfId="1047"/>
    <cellStyle name="差_中分带" xfId="1048"/>
    <cellStyle name="差_A2标工程量清单0929-桥" xfId="1049"/>
    <cellStyle name="好_2009年一般性转移支付标准工资_奖励补助测算5.24冯铸 3 2" xfId="1050"/>
    <cellStyle name="差_中分带 3" xfId="1051"/>
    <cellStyle name="差_A2标工程量清单0929-桥 3" xfId="1052"/>
    <cellStyle name="好_地方配套按人均增幅控制8.31（调整结案率后）xl" xfId="1053"/>
    <cellStyle name="差_Book1" xfId="1054"/>
    <cellStyle name="差_Book1_1" xfId="1055"/>
    <cellStyle name="差_地方配套按人均增幅控制8.30一般预算平均增幅、人均可用财力平均增幅两次控制、社会治安系数调整、案件数调整xl" xfId="1056"/>
    <cellStyle name="差_Book1_1 2" xfId="1057"/>
    <cellStyle name="差_地方配套按人均增幅控制8.30一般预算平均增幅、人均可用财力平均增幅两次控制、社会治安系数调整、案件数调整xl 2" xfId="1058"/>
    <cellStyle name="差_Book1_1 2 2" xfId="1059"/>
    <cellStyle name="差_地方配套按人均增幅控制8.30一般预算平均增幅、人均可用财力平均增幅两次控制、社会治安系数调整、案件数调整xl 3" xfId="1060"/>
    <cellStyle name="差_Book1_1 2 3" xfId="1061"/>
    <cellStyle name="差_Book1_1 3 2" xfId="1062"/>
    <cellStyle name="好_2009年一般性转移支付标准工资_不用软件计算9.1不考虑经费管理评价xl" xfId="1063"/>
    <cellStyle name="差_Book1_2" xfId="1064"/>
    <cellStyle name="差_Book1_2 2 2" xfId="1065"/>
    <cellStyle name="差_Book1_2 2 3" xfId="1066"/>
    <cellStyle name="好_2009年一般性转移支付标准工资_不用软件计算9.1不考虑经费管理评价xl 3 2" xfId="1067"/>
    <cellStyle name="差_Book1_2 3 2" xfId="1068"/>
    <cellStyle name="好_StartUp_苏州中环ZH-LQ8 2 2" xfId="1069"/>
    <cellStyle name="常规 2 8 2 3" xfId="1070"/>
    <cellStyle name="差_Book1_县公司" xfId="1071"/>
    <cellStyle name="差_Book1_县公司 2" xfId="1072"/>
    <cellStyle name="差_Book1_县公司 2 2" xfId="1073"/>
    <cellStyle name="好_2009年一般性转移支付标准工资_奖励补助测算7.25" xfId="1074"/>
    <cellStyle name="差_Book1_县公司 2 3" xfId="1075"/>
    <cellStyle name="差_Book1_银行账户情况表_2010年12月 2" xfId="1076"/>
    <cellStyle name="差_Book1_银行账户情况表_2010年12月 2 2" xfId="1077"/>
    <cellStyle name="差_Book1_银行账户情况表_2010年12月 3" xfId="1078"/>
    <cellStyle name="差_Book1_银行账户情况表_2010年12月 3 2" xfId="1079"/>
    <cellStyle name="好_教育厅提供义务教育及高中教师人数（2009年1月6日） 3 2" xfId="1080"/>
    <cellStyle name="差_Book2 2 3" xfId="1081"/>
    <cellStyle name="差_GW-21清单（9.23）" xfId="1082"/>
    <cellStyle name="差_GW-21清单（9.23） 2" xfId="1083"/>
    <cellStyle name="差_GW-21清单（9.23） 3" xfId="1084"/>
    <cellStyle name="差_JH80标清单0721）" xfId="1085"/>
    <cellStyle name="差_M01-2(州市补助收入) 2 2" xfId="1086"/>
    <cellStyle name="差_M01-2(州市补助收入) 3" xfId="1087"/>
    <cellStyle name="差_M01-2(州市补助收入) 3 2" xfId="1088"/>
    <cellStyle name="差_M03" xfId="1089"/>
    <cellStyle name="差_M03 2" xfId="1090"/>
    <cellStyle name="差_M03 2 2" xfId="1091"/>
    <cellStyle name="常规 3 5 2" xfId="1092"/>
    <cellStyle name="差_M03 2 3" xfId="1093"/>
    <cellStyle name="差_M03 3" xfId="1094"/>
    <cellStyle name="差_StartUp" xfId="1095"/>
    <cellStyle name="差_StartUp 2" xfId="1096"/>
    <cellStyle name="差_StartUp 2 2" xfId="1097"/>
    <cellStyle name="差_StartUp_苏州中环ZH-LQ8" xfId="1098"/>
    <cellStyle name="差_StartUp_苏州中环ZH-LQ8 2" xfId="1099"/>
    <cellStyle name="差_StartUp_苏州中环ZH-LQ8 2 2" xfId="1100"/>
    <cellStyle name="差_宝应 2" xfId="1101"/>
    <cellStyle name="差_宝应 2 2" xfId="1102"/>
    <cellStyle name="差_宝应 2 3" xfId="1103"/>
    <cellStyle name="差_宝应 3" xfId="1104"/>
    <cellStyle name="好_0502通海县" xfId="1105"/>
    <cellStyle name="差_宝应 3 2" xfId="1106"/>
    <cellStyle name="差_不用软件计算9.1不考虑经费管理评价xl" xfId="1107"/>
    <cellStyle name="差_不用软件计算9.1不考虑经费管理评价xl 2" xfId="1108"/>
    <cellStyle name="差_不用软件计算9.1不考虑经费管理评价xl 3" xfId="1109"/>
    <cellStyle name="差_不用软件计算9.1不考虑经费管理评价xl 3 2" xfId="1110"/>
    <cellStyle name="差_财政供养人员" xfId="1111"/>
    <cellStyle name="差_财政供养人员 2" xfId="1112"/>
    <cellStyle name="差_财政供养人员 3 2" xfId="1113"/>
    <cellStyle name="差_财政支出对上级的依赖程度" xfId="1114"/>
    <cellStyle name="差_教育厅提供义务教育及高中教师人数（2009年1月6日） 3 2" xfId="1115"/>
    <cellStyle name="差_侧分带" xfId="1116"/>
    <cellStyle name="差_侧分带 3" xfId="1117"/>
    <cellStyle name="差_城建部门" xfId="1118"/>
    <cellStyle name="差_单价构成分析表" xfId="1119"/>
    <cellStyle name="常规 19 3" xfId="1120"/>
    <cellStyle name="差_单价构成分析表 2" xfId="1121"/>
    <cellStyle name="差_单位2 3" xfId="1122"/>
    <cellStyle name="好_路面数据 3" xfId="1123"/>
    <cellStyle name="常规 12 3" xfId="1124"/>
    <cellStyle name="差_单位2 3 2" xfId="1125"/>
    <cellStyle name="差_地方配套按人均增幅控制8.30xl 3" xfId="1126"/>
    <cellStyle name="差_地方配套按人均增幅控制8.30xl 3 2" xfId="1127"/>
    <cellStyle name="差_地方配套按人均增幅控制8.30一般预算平均增幅、人均可用财力平均增幅两次控制、社会治安系数调整、案件数调整xl 3 2" xfId="1128"/>
    <cellStyle name="差_地方配套按人均增幅控制8.31（调整结案率后）xl" xfId="1129"/>
    <cellStyle name="差_地方配套按人均增幅控制8.31（调整结案率后）xl 2" xfId="1130"/>
    <cellStyle name="差_地方配套按人均增幅控制8.31（调整结案率后）xl 3" xfId="1131"/>
    <cellStyle name="差_地方配套按人均增幅控制8.31（调整结案率后）xl 3 2" xfId="1132"/>
    <cellStyle name="差_第200章 2" xfId="1133"/>
    <cellStyle name="差_第200章 3" xfId="1134"/>
    <cellStyle name="差_第400章" xfId="1135"/>
    <cellStyle name="差_第400章 3" xfId="1136"/>
    <cellStyle name="差_第五部分(才淼、饶永宏）" xfId="1137"/>
    <cellStyle name="好_530629_2006年县级财政报表附表 2 3" xfId="1138"/>
    <cellStyle name="差_第五部分(才淼、饶永宏） 2" xfId="1139"/>
    <cellStyle name="差_第五部分(才淼、饶永宏） 2 2" xfId="1140"/>
    <cellStyle name="差_第五部分(才淼、饶永宏） 2 3" xfId="1141"/>
    <cellStyle name="差_第五部分(才淼、饶永宏） 3" xfId="1142"/>
    <cellStyle name="差_第五部分(才淼、饶永宏） 3 2" xfId="1143"/>
    <cellStyle name="差_绿岛 2" xfId="1144"/>
    <cellStyle name="差_第一部分：综合全" xfId="1145"/>
    <cellStyle name="差_奖励补助测算5.23新 3" xfId="1146"/>
    <cellStyle name="差_高中教师人数（教育厅1.6日提供）" xfId="1147"/>
    <cellStyle name="差_奖励补助测算5.23新 3 2" xfId="1148"/>
    <cellStyle name="差_高中教师人数（教育厅1.6日提供） 2" xfId="1149"/>
    <cellStyle name="差_高中教师人数（教育厅1.6日提供） 3" xfId="1150"/>
    <cellStyle name="差_高中教师人数（教育厅1.6日提供） 3 2" xfId="1151"/>
    <cellStyle name="差_汇总" xfId="1152"/>
    <cellStyle name="差_汇总 2" xfId="1153"/>
    <cellStyle name="好_下半年禁吸戒毒经费1000万元 3 2" xfId="1154"/>
    <cellStyle name="差_汇总 3" xfId="1155"/>
    <cellStyle name="差_汇总 3 2" xfId="1156"/>
    <cellStyle name="差_汇总-县级财政报表附表" xfId="1157"/>
    <cellStyle name="差_汇总-县级财政报表附表 2" xfId="1158"/>
    <cellStyle name="差_汇总-县级财政报表附表 2 2" xfId="1159"/>
    <cellStyle name="差_汇总-县级财政报表附表 2 3" xfId="1160"/>
    <cellStyle name="差_汇总-县级财政报表附表 3" xfId="1161"/>
    <cellStyle name="好_奖励补助测算7.25 11" xfId="1162"/>
    <cellStyle name="差_汇总-县级财政报表附表 3 2" xfId="1163"/>
    <cellStyle name="差_基础数据分析" xfId="1164"/>
    <cellStyle name="差_基础数据分析 2" xfId="1165"/>
    <cellStyle name="差_基础数据分析 3" xfId="1166"/>
    <cellStyle name="差_基础数据分析 3 2" xfId="1167"/>
    <cellStyle name="差_检验表" xfId="1168"/>
    <cellStyle name="差_路肩 2" xfId="1169"/>
    <cellStyle name="差_检验表（调整后）" xfId="1170"/>
    <cellStyle name="差_指标四 3 2" xfId="1171"/>
    <cellStyle name="差_建行" xfId="1172"/>
    <cellStyle name="差_建行 2" xfId="1173"/>
    <cellStyle name="差_建行 3" xfId="1174"/>
    <cellStyle name="差_建行 3 2" xfId="1175"/>
    <cellStyle name="差_奖励补助测算5.22测试 3" xfId="1176"/>
    <cellStyle name="常规 7 2 3" xfId="1177"/>
    <cellStyle name="差_奖励补助测算5.22测试 3 2" xfId="1178"/>
    <cellStyle name="日期" xfId="1179"/>
    <cellStyle name="差_奖励补助测算5.23新" xfId="1180"/>
    <cellStyle name="差_奖励补助测算5.24冯铸" xfId="1181"/>
    <cellStyle name="差_奖励补助测算5.24冯铸 3" xfId="1182"/>
    <cellStyle name="差_奖励补助测算5.24冯铸 3 2" xfId="1183"/>
    <cellStyle name="差_奖励补助测算7.23" xfId="1184"/>
    <cellStyle name="差_奖励补助测算7.23 2" xfId="1185"/>
    <cellStyle name="差_奖励补助测算7.23 3" xfId="1186"/>
    <cellStyle name="差_奖励补助测算7.25" xfId="1187"/>
    <cellStyle name="差_奖励补助测算7.25 (version 1) (version 1) 3" xfId="1188"/>
    <cellStyle name="差_奖励补助测算7.25 (version 1) (version 1) 3 2" xfId="1189"/>
    <cellStyle name="差_奖励补助测算7.25 6" xfId="1190"/>
    <cellStyle name="差_奖励补助测算7.25 11" xfId="1191"/>
    <cellStyle name="差_奖励补助测算7.25 7" xfId="1192"/>
    <cellStyle name="差_奖励补助测算7.25 12" xfId="1193"/>
    <cellStyle name="差_奖励补助测算7.25 8" xfId="1194"/>
    <cellStyle name="差_奖励补助测算7.25 13" xfId="1195"/>
    <cellStyle name="差_奖励补助测算7.25 2" xfId="1196"/>
    <cellStyle name="差_奖励补助测算7.25 3" xfId="1197"/>
    <cellStyle name="差_奖励补助测算7.25 3 2" xfId="1198"/>
    <cellStyle name="差_奖励补助测算7.25 4" xfId="1199"/>
    <cellStyle name="差_奖励补助测算7.25 4 2" xfId="1200"/>
    <cellStyle name="差_奖励补助测算7.25 5 2" xfId="1201"/>
    <cellStyle name="差_奖励补助测算7.25 6 2" xfId="1202"/>
    <cellStyle name="差_奖励补助测算7.25 9" xfId="1203"/>
    <cellStyle name="好_地方配套按人均增幅控制8.30xl 3 2" xfId="1204"/>
    <cellStyle name="差_教育厅提供义务教育及高中教师人数（2009年1月6日） 2" xfId="1205"/>
    <cellStyle name="差_教育厅提供义务教育及高中教师人数（2009年1月6日） 3" xfId="1206"/>
    <cellStyle name="差_历年教师人数" xfId="1207"/>
    <cellStyle name="差_丽江汇总" xfId="1208"/>
    <cellStyle name="差_两侧绿化带" xfId="1209"/>
    <cellStyle name="差_两侧绿化带 2" xfId="1210"/>
    <cellStyle name="差_两侧绿化带 3" xfId="1211"/>
    <cellStyle name="差_路肩 3" xfId="1212"/>
    <cellStyle name="差_路面数据 2" xfId="1213"/>
    <cellStyle name="差_路面数据 3" xfId="1214"/>
    <cellStyle name="好_不用软件计算9.1不考虑经费管理评价xl 3 2" xfId="1215"/>
    <cellStyle name="差_绿岛 3" xfId="1216"/>
    <cellStyle name="差_三季度－表二" xfId="1217"/>
    <cellStyle name="差_三季度－表二 2" xfId="1218"/>
    <cellStyle name="差_三季度－表二 3" xfId="1219"/>
    <cellStyle name="差_三季度－表二 3 2" xfId="1220"/>
    <cellStyle name="差_苏州中环ZH-LQ8" xfId="1221"/>
    <cellStyle name="差_苏州中环ZH-LQ8 2" xfId="1222"/>
    <cellStyle name="好_教育厅提供义务教育及高中教师人数（2009年1月6日）" xfId="1223"/>
    <cellStyle name="差_苏州中环ZH-LQ8 2 2" xfId="1224"/>
    <cellStyle name="差_苏州中环ZH-LQ9（限价） 2" xfId="1225"/>
    <cellStyle name="差_苏州中环ZH-LQ9（限价） 2 2" xfId="1226"/>
    <cellStyle name="货币 2 2 3" xfId="1227"/>
    <cellStyle name="差_卫生部门" xfId="1228"/>
    <cellStyle name="货币 2 2 3 2" xfId="1229"/>
    <cellStyle name="好_汇总_清单说明" xfId="1230"/>
    <cellStyle name="差_卫生部门 2" xfId="1231"/>
    <cellStyle name="差_卫生部门 3" xfId="1232"/>
    <cellStyle name="好_2009年一般性转移支付标准工资_奖励补助测算7.23 3 2" xfId="1233"/>
    <cellStyle name="差_文体广播部门" xfId="1234"/>
    <cellStyle name="差_下半年禁毒办案经费分配2544.3万元" xfId="1235"/>
    <cellStyle name="差_下半年禁吸戒毒经费1000万元" xfId="1236"/>
    <cellStyle name="差_下半年禁吸戒毒经费1000万元 2" xfId="1237"/>
    <cellStyle name="解释性文本 2" xfId="1238"/>
    <cellStyle name="差_下半年禁吸戒毒经费1000万元 3" xfId="1239"/>
    <cellStyle name="差_下半年禁吸戒毒经费1000万元 3 2" xfId="1240"/>
    <cellStyle name="差_县公司" xfId="1241"/>
    <cellStyle name="差_县公司 2" xfId="1242"/>
    <cellStyle name="差_县公司 3" xfId="1243"/>
    <cellStyle name="差_县公司 3 2" xfId="1244"/>
    <cellStyle name="好_~4190974 2" xfId="1245"/>
    <cellStyle name="差_县级公安机关公用经费标准奖励测算方案（定稿）" xfId="1246"/>
    <cellStyle name="差_县级公安机关公用经费标准奖励测算方案（定稿） 2" xfId="1247"/>
    <cellStyle name="差_县级公安机关公用经费标准奖励测算方案（定稿） 3" xfId="1248"/>
    <cellStyle name="差_县级公安机关公用经费标准奖励测算方案（定稿） 3 2" xfId="1249"/>
    <cellStyle name="差_县级基础数据" xfId="1250"/>
    <cellStyle name="差_询价表" xfId="1251"/>
    <cellStyle name="好_~4190974" xfId="1252"/>
    <cellStyle name="差_询价表 2" xfId="1253"/>
    <cellStyle name="差_询价表 3" xfId="1254"/>
    <cellStyle name="差_一般路段" xfId="1255"/>
    <cellStyle name="差_一般路段 2" xfId="1256"/>
    <cellStyle name="好_2008云南省分县市中小学教职工统计表（教育厅提供） 2" xfId="1257"/>
    <cellStyle name="差_一般路段 3" xfId="1258"/>
    <cellStyle name="差_义务教育阶段教职工人数（教育厅提供最终） 3 2" xfId="1259"/>
    <cellStyle name="差_银行账户情况表_2010年12月 3 2" xfId="1260"/>
    <cellStyle name="差_云南农村义务教育统计表 2" xfId="1261"/>
    <cellStyle name="差_云南农村义务教育统计表 3 2" xfId="1262"/>
    <cellStyle name="好_11大理 2" xfId="1263"/>
    <cellStyle name="差_云南省2008年中小学教师人数统计表" xfId="1264"/>
    <cellStyle name="好_05玉溪 2" xfId="1265"/>
    <cellStyle name="差_云南省2008年中小学教职工情况（教育厅提供20090101加工整理）" xfId="1266"/>
    <cellStyle name="好_05玉溪 2 2" xfId="1267"/>
    <cellStyle name="差_云南省2008年中小学教职工情况（教育厅提供20090101加工整理） 2" xfId="1268"/>
    <cellStyle name="好_05玉溪 2 3" xfId="1269"/>
    <cellStyle name="常规 9 2 2" xfId="1270"/>
    <cellStyle name="差_云南省2008年中小学教职工情况（教育厅提供20090101加工整理） 3" xfId="1271"/>
    <cellStyle name="差_云南省2008年中小学教职工情况（教育厅提供20090101加工整理） 3 2" xfId="1272"/>
    <cellStyle name="差_云南省2008年转移支付测算——州市本级考核部分及政策性测算 3" xfId="1273"/>
    <cellStyle name="差_云南省2008年转移支付测算——州市本级考核部分及政策性测算 3 2" xfId="1274"/>
    <cellStyle name="差_云南水利电力有限公司" xfId="1275"/>
    <cellStyle name="差_云南水利电力有限公司 2" xfId="1276"/>
    <cellStyle name="差_云南水利电力有限公司 3" xfId="1277"/>
    <cellStyle name="好 3" xfId="1278"/>
    <cellStyle name="差_云南水利电力有限公司 3 2" xfId="1279"/>
    <cellStyle name="差_指标四" xfId="1280"/>
    <cellStyle name="差_指标四 2" xfId="1281"/>
    <cellStyle name="差_指标四 2 2" xfId="1282"/>
    <cellStyle name="差_指标四 2 3" xfId="1283"/>
    <cellStyle name="差_指标四 3" xfId="1284"/>
    <cellStyle name="好_奖励补助测算5.23新" xfId="1285"/>
    <cellStyle name="差_指标五" xfId="1286"/>
    <cellStyle name="常规 10 4" xfId="1287"/>
    <cellStyle name="常规 10 5" xfId="1288"/>
    <cellStyle name="常规 11" xfId="1289"/>
    <cellStyle name="好_路面数据" xfId="1290"/>
    <cellStyle name="好 4 2" xfId="1291"/>
    <cellStyle name="常规 12" xfId="1292"/>
    <cellStyle name="好_路面数据 2" xfId="1293"/>
    <cellStyle name="常规 12 2" xfId="1294"/>
    <cellStyle name="常规 12 2 2" xfId="1295"/>
    <cellStyle name="常规 12 2 2 2" xfId="1296"/>
    <cellStyle name="常规 12 2 2 3" xfId="1297"/>
    <cellStyle name="常规 12 2 2 3 2" xfId="1298"/>
    <cellStyle name="常规 12 2 3" xfId="1299"/>
    <cellStyle name="常规 12 2 3 2" xfId="1300"/>
    <cellStyle name="常规 12 2 3 2 2" xfId="1301"/>
    <cellStyle name="常规 12 2 4" xfId="1302"/>
    <cellStyle name="常规 12 2 4 2" xfId="1303"/>
    <cellStyle name="常规 12 3 2" xfId="1304"/>
    <cellStyle name="常规 12 3 2 2" xfId="1305"/>
    <cellStyle name="好_11大理" xfId="1306"/>
    <cellStyle name="常规 12 4" xfId="1307"/>
    <cellStyle name="常规 12 5" xfId="1308"/>
    <cellStyle name="常规 12 5 2" xfId="1309"/>
    <cellStyle name="好 4 3" xfId="1310"/>
    <cellStyle name="常规 13" xfId="1311"/>
    <cellStyle name="常规 16" xfId="1312"/>
    <cellStyle name="常规 16 2" xfId="1313"/>
    <cellStyle name="常规 18" xfId="1314"/>
    <cellStyle name="常规 18 2" xfId="1315"/>
    <cellStyle name="常规 18 3" xfId="1316"/>
    <cellStyle name="常规 18 3 2" xfId="1317"/>
    <cellStyle name="常规 19" xfId="1318"/>
    <cellStyle name="常规 19 2" xfId="1319"/>
    <cellStyle name="常规 19 3 2" xfId="1320"/>
    <cellStyle name="常规 2" xfId="1321"/>
    <cellStyle name="强调文字颜色 3 3" xfId="1322"/>
    <cellStyle name="常规 3 2 10 3 2 2 2" xfId="1323"/>
    <cellStyle name="常规 2 10" xfId="1324"/>
    <cellStyle name="常规 3 2 10 3 2 2 2 2" xfId="1325"/>
    <cellStyle name="常规 2 10 2" xfId="1326"/>
    <cellStyle name="好_Book1_县公司 2 2" xfId="1327"/>
    <cellStyle name="常规 3 2 10 3 2 2 2 3" xfId="1328"/>
    <cellStyle name="常规 2 10 3" xfId="1329"/>
    <cellStyle name="常规 3 2 10 3 2 2 3" xfId="1330"/>
    <cellStyle name="常规 2 11" xfId="1331"/>
    <cellStyle name="常规 3 2 10 3 2 2 3 2" xfId="1332"/>
    <cellStyle name="常规 2 11 2" xfId="1333"/>
    <cellStyle name="常规 2 2" xfId="1334"/>
    <cellStyle name="常规 2 2 2" xfId="1335"/>
    <cellStyle name="常规 2 2 2 2 2" xfId="1336"/>
    <cellStyle name="常规 2 2 2 2 3" xfId="1337"/>
    <cellStyle name="常规 2 2 2 2 3 2" xfId="1338"/>
    <cellStyle name="常规 2 2 2 3" xfId="1339"/>
    <cellStyle name="常规 2 2 2 3 2" xfId="1340"/>
    <cellStyle name="常规 2 2 3" xfId="1341"/>
    <cellStyle name="常规 2 2 4" xfId="1342"/>
    <cellStyle name="好_2009年一般性转移支付标准工资_奖励补助测算7.25 8" xfId="1343"/>
    <cellStyle name="常规 2 2_234" xfId="1344"/>
    <cellStyle name="常规 2 3" xfId="1345"/>
    <cellStyle name="常规 2 3 2" xfId="1346"/>
    <cellStyle name="常规 2 3 2 2" xfId="1347"/>
    <cellStyle name="常规 2 3 2 2 2" xfId="1348"/>
    <cellStyle name="常规 2 3 3" xfId="1349"/>
    <cellStyle name="常规 2 3 4 2" xfId="1350"/>
    <cellStyle name="常规 2 3_234" xfId="1351"/>
    <cellStyle name="常规 2 4" xfId="1352"/>
    <cellStyle name="常规 2 4 2" xfId="1353"/>
    <cellStyle name="常规 2 4 2 2" xfId="1354"/>
    <cellStyle name="常规 2 4 2 2 2" xfId="1355"/>
    <cellStyle name="常规 2 4 2 2 2 2" xfId="1356"/>
    <cellStyle name="常规 2 4 2 3" xfId="1357"/>
    <cellStyle name="常规 2 4 2 3 2" xfId="1358"/>
    <cellStyle name="常规 2 4 3" xfId="1359"/>
    <cellStyle name="常规 2 4 3 2" xfId="1360"/>
    <cellStyle name="常规 2 4 4" xfId="1361"/>
    <cellStyle name="常规 2 4 4 2" xfId="1362"/>
    <cellStyle name="常规 2 5" xfId="1363"/>
    <cellStyle name="常规 2 5 2" xfId="1364"/>
    <cellStyle name="常规 2 5 2 2" xfId="1365"/>
    <cellStyle name="常规 2 5 3" xfId="1366"/>
    <cellStyle name="好_汇总_清单说明 2" xfId="1367"/>
    <cellStyle name="常规 2 5 4" xfId="1368"/>
    <cellStyle name="常规 2 5 4 2" xfId="1369"/>
    <cellStyle name="常规 2 6" xfId="1370"/>
    <cellStyle name="常规 2 6 3 2" xfId="1371"/>
    <cellStyle name="常规 2 7" xfId="1372"/>
    <cellStyle name="常规 2 7 3 2" xfId="1373"/>
    <cellStyle name="常规 2 8 2" xfId="1374"/>
    <cellStyle name="常规 2 8 2 2" xfId="1375"/>
    <cellStyle name="常规 2 8 3" xfId="1376"/>
    <cellStyle name="常规 2 8 3 2" xfId="1377"/>
    <cellStyle name="输入 3" xfId="1378"/>
    <cellStyle name="常规 2 9" xfId="1379"/>
    <cellStyle name="常规 2 9 2" xfId="1380"/>
    <cellStyle name="常规 2 9 3" xfId="1381"/>
    <cellStyle name="常规 2_02-2008决算报表格式" xfId="1382"/>
    <cellStyle name="常规 3" xfId="1383"/>
    <cellStyle name="常规 3 10" xfId="1384"/>
    <cellStyle name="常规 3 2 10 3" xfId="1385"/>
    <cellStyle name="常规 3 2 10 3 2" xfId="1386"/>
    <cellStyle name="常规 3 2_234" xfId="1387"/>
    <cellStyle name="常规 3 2 10 3 2 2" xfId="1388"/>
    <cellStyle name="常规 3 2 10 3 2 2 2 2 2" xfId="1389"/>
    <cellStyle name="常规 3 2 10 3 2 2 2 2 2 2" xfId="1390"/>
    <cellStyle name="常规 3 2 10 3 2 2 2 2 2 2 2" xfId="1391"/>
    <cellStyle name="常规 3 2 10 3 2 2 2 2 3" xfId="1392"/>
    <cellStyle name="常规 3 2 10 3 2 2 2 3 2" xfId="1393"/>
    <cellStyle name="常规 3 2 10 3 2 2 2 3 2 2" xfId="1394"/>
    <cellStyle name="好_Book1_县公司 2 3" xfId="1395"/>
    <cellStyle name="常规 3 2 10 3 2 2 2 4" xfId="1396"/>
    <cellStyle name="常规 3 2 10 3 2 2 2 4 2" xfId="1397"/>
    <cellStyle name="常规 3 2 10 3 2 3" xfId="1398"/>
    <cellStyle name="常规 3 2 10 3 3" xfId="1399"/>
    <cellStyle name="常规 3 2 10 3 3 2" xfId="1400"/>
    <cellStyle name="常规 3 2 10 3 4" xfId="1401"/>
    <cellStyle name="好_2009年一般性转移支付标准工资_~5676413" xfId="1402"/>
    <cellStyle name="常规 3 2 10 3 4 2" xfId="1403"/>
    <cellStyle name="常规 3 2 2 2" xfId="1404"/>
    <cellStyle name="常规 3 2 2 2 2" xfId="1405"/>
    <cellStyle name="常规 3 2 4" xfId="1406"/>
    <cellStyle name="常规 3 2 4 2" xfId="1407"/>
    <cellStyle name="常规 3 3" xfId="1408"/>
    <cellStyle name="常规 3 3 2" xfId="1409"/>
    <cellStyle name="常规 3 3 3" xfId="1410"/>
    <cellStyle name="常规 3 3 3 2" xfId="1411"/>
    <cellStyle name="常规 3 4" xfId="1412"/>
    <cellStyle name="常规 3 4 2" xfId="1413"/>
    <cellStyle name="常规 3 4 2 2" xfId="1414"/>
    <cellStyle name="好_530623_2006年县级财政报表附表 3" xfId="1415"/>
    <cellStyle name="常规 3 4 2 2 2" xfId="1416"/>
    <cellStyle name="好_530623_2006年县级财政报表附表 3 2" xfId="1417"/>
    <cellStyle name="常规 3 4 2 2 2 2" xfId="1418"/>
    <cellStyle name="常规 3 4 2 3" xfId="1419"/>
    <cellStyle name="常规 3 4 2 3 2" xfId="1420"/>
    <cellStyle name="常规 3 4 4" xfId="1421"/>
    <cellStyle name="常规 3 4 5 2" xfId="1422"/>
    <cellStyle name="常规 3 5" xfId="1423"/>
    <cellStyle name="好_2007年人员分部门统计表 2" xfId="1424"/>
    <cellStyle name="常规 4 21 2 2" xfId="1425"/>
    <cellStyle name="常规 3 5 3" xfId="1426"/>
    <cellStyle name="常规 3 6 2" xfId="1427"/>
    <cellStyle name="常规 3 6 4" xfId="1428"/>
    <cellStyle name="常规 3 6 5" xfId="1429"/>
    <cellStyle name="常规 3 7" xfId="1430"/>
    <cellStyle name="常规 3 7 2" xfId="1431"/>
    <cellStyle name="常规 3 8" xfId="1432"/>
    <cellStyle name="常规 3 9 2" xfId="1433"/>
    <cellStyle name="好_Book1_2 3" xfId="1434"/>
    <cellStyle name="常规 3_1.LM-22清单-600" xfId="1435"/>
    <cellStyle name="常规 4 2" xfId="1436"/>
    <cellStyle name="常规 4 4" xfId="1437"/>
    <cellStyle name="常规 4 2 2" xfId="1438"/>
    <cellStyle name="常规 4 2 3" xfId="1439"/>
    <cellStyle name="常规 4 2 3 2" xfId="1440"/>
    <cellStyle name="常规 4 21" xfId="1441"/>
    <cellStyle name="好_2007年人员分部门统计表" xfId="1442"/>
    <cellStyle name="常规 4 21 2" xfId="1443"/>
    <cellStyle name="常规 4 21 2 2 2" xfId="1444"/>
    <cellStyle name="常规 4 21 3" xfId="1445"/>
    <cellStyle name="常规 4 23" xfId="1446"/>
    <cellStyle name="常规 4 23 2" xfId="1447"/>
    <cellStyle name="常规 4 23 2 2" xfId="1448"/>
    <cellStyle name="常规 4 23 2 2 2" xfId="1449"/>
    <cellStyle name="常规 4 23 3" xfId="1450"/>
    <cellStyle name="常规 4 23 3 2" xfId="1451"/>
    <cellStyle name="常规 4 3" xfId="1452"/>
    <cellStyle name="常规 6 4" xfId="1453"/>
    <cellStyle name="常规 4 4 2" xfId="1454"/>
    <cellStyle name="常规 5 2" xfId="1455"/>
    <cellStyle name="常规 5 2 2" xfId="1456"/>
    <cellStyle name="常规 5 2 2 2" xfId="1457"/>
    <cellStyle name="好_2009年一般性转移支付标准工资_~5676413 3 2" xfId="1458"/>
    <cellStyle name="常规 5 2 2 3" xfId="1459"/>
    <cellStyle name="常规 5 2 3" xfId="1460"/>
    <cellStyle name="常规 5 2 4" xfId="1461"/>
    <cellStyle name="常规 5 2 4 2" xfId="1462"/>
    <cellStyle name="常规 5 3" xfId="1463"/>
    <cellStyle name="常规 5 3 2" xfId="1464"/>
    <cellStyle name="常规 5 3 3" xfId="1465"/>
    <cellStyle name="常规 5 4" xfId="1466"/>
    <cellStyle name="常规 5 4 2" xfId="1467"/>
    <cellStyle name="常规 5 4 3" xfId="1468"/>
    <cellStyle name="好_下半年禁吸戒毒经费1000万元 3" xfId="1469"/>
    <cellStyle name="常规 5_清单说明" xfId="1470"/>
    <cellStyle name="常规 6" xfId="1471"/>
    <cellStyle name="常规 6 2" xfId="1472"/>
    <cellStyle name="常规 6 2 2" xfId="1473"/>
    <cellStyle name="常规 6 2 3" xfId="1474"/>
    <cellStyle name="好_5334_2006年迪庆县级财政报表附表 3" xfId="1475"/>
    <cellStyle name="常规 6 2 3 2" xfId="1476"/>
    <cellStyle name="好_财政供养人员" xfId="1477"/>
    <cellStyle name="常规 6 3" xfId="1478"/>
    <cellStyle name="常规 6 4 2" xfId="1479"/>
    <cellStyle name="常规 63" xfId="1480"/>
    <cellStyle name="常规 65" xfId="1481"/>
    <cellStyle name="常规 66" xfId="1482"/>
    <cellStyle name="常规 7 2" xfId="1483"/>
    <cellStyle name="常规 7 2 2" xfId="1484"/>
    <cellStyle name="常规 7 2 2 2" xfId="1485"/>
    <cellStyle name="常规 7 2 2 2 2" xfId="1486"/>
    <cellStyle name="常规 7 2 4" xfId="1487"/>
    <cellStyle name="常规 7 3" xfId="1488"/>
    <cellStyle name="常规 7 3 2" xfId="1489"/>
    <cellStyle name="好_第五部分(才淼、饶永宏） 2" xfId="1490"/>
    <cellStyle name="常规 8" xfId="1491"/>
    <cellStyle name="常规 8 10" xfId="1492"/>
    <cellStyle name="常规 8 10 2" xfId="1493"/>
    <cellStyle name="常规 8 10 2 2" xfId="1494"/>
    <cellStyle name="常规 8 10 2 2 2" xfId="1495"/>
    <cellStyle name="常规 8 10 2 2 2 2" xfId="1496"/>
    <cellStyle name="常规 8 10 2 2 2 2 2" xfId="1497"/>
    <cellStyle name="好_第五部分(才淼、饶永宏） 3" xfId="1498"/>
    <cellStyle name="常规 9" xfId="1499"/>
    <cellStyle name="常规 8 10 2 2 2 2 2 2" xfId="1500"/>
    <cellStyle name="好_530629_2006年县级财政报表附表" xfId="1501"/>
    <cellStyle name="常规 8 10 2 2 2 2 3" xfId="1502"/>
    <cellStyle name="好_530629_2006年县级财政报表附表 2" xfId="1503"/>
    <cellStyle name="常规 8 10 2 2 2 2 3 2" xfId="1504"/>
    <cellStyle name="好_单价构成分析表 2" xfId="1505"/>
    <cellStyle name="常规 8 10 2 2 2 3 2" xfId="1506"/>
    <cellStyle name="常规 8 10 2 2 2 3 2 2" xfId="1507"/>
    <cellStyle name="常规 8 10 2 2 2 4 2" xfId="1508"/>
    <cellStyle name="常规 8 10 2 2 3" xfId="1509"/>
    <cellStyle name="常规 8 10 2 2 3 2" xfId="1510"/>
    <cellStyle name="常规 8 10 2 3" xfId="1511"/>
    <cellStyle name="常规 8 10 2 3 2" xfId="1512"/>
    <cellStyle name="常规 8 10 3" xfId="1513"/>
    <cellStyle name="常规 8 10 3 2" xfId="1514"/>
    <cellStyle name="常规 8 10 3 2 2" xfId="1515"/>
    <cellStyle name="常规 8 10 4" xfId="1516"/>
    <cellStyle name="常规 8 10 4 2" xfId="1517"/>
    <cellStyle name="好_第五部分(才淼、饶永宏） 2 2" xfId="1518"/>
    <cellStyle name="常规 8 2" xfId="1519"/>
    <cellStyle name="常规 8 2 2" xfId="1520"/>
    <cellStyle name="常规 8 2 2 2" xfId="1521"/>
    <cellStyle name="常规 8 2 2 2 2" xfId="1522"/>
    <cellStyle name="常规 8 2 2 3" xfId="1523"/>
    <cellStyle name="常规 8 2 2 3 2" xfId="1524"/>
    <cellStyle name="常规 8 2 3" xfId="1525"/>
    <cellStyle name="好_1003牟定县 2" xfId="1526"/>
    <cellStyle name="常规 8 2 4" xfId="1527"/>
    <cellStyle name="常规 8 2 4 2" xfId="1528"/>
    <cellStyle name="好_第五部分(才淼、饶永宏） 2 3" xfId="1529"/>
    <cellStyle name="常规 8 3" xfId="1530"/>
    <cellStyle name="常规 8 3 2" xfId="1531"/>
    <cellStyle name="常规 8 3 3" xfId="1532"/>
    <cellStyle name="常规 8 4" xfId="1533"/>
    <cellStyle name="常规 8 5" xfId="1534"/>
    <cellStyle name="常规 8 5 2" xfId="1535"/>
    <cellStyle name="常规 8 6" xfId="1536"/>
    <cellStyle name="常规 8 7" xfId="1537"/>
    <cellStyle name="常规 9 2 3" xfId="1538"/>
    <cellStyle name="常规 9 3" xfId="1539"/>
    <cellStyle name="常规 9 4" xfId="1540"/>
    <cellStyle name="常规 9 4 2" xfId="1541"/>
    <cellStyle name="常规_苏州市轨道交通1号线II-TS-13标星海街站 2" xfId="1542"/>
    <cellStyle name="好_云南农村义务教育统计表 3 2" xfId="1543"/>
    <cellStyle name="超级链接 2 2" xfId="1544"/>
    <cellStyle name="分级显示行_1_13区汇总" xfId="1545"/>
    <cellStyle name="分级显示列_1_Book1" xfId="1546"/>
    <cellStyle name="好 3 2" xfId="1547"/>
    <cellStyle name="好 4" xfId="1548"/>
    <cellStyle name="好_~4190974 3" xfId="1549"/>
    <cellStyle name="好_~4190974 3 2" xfId="1550"/>
    <cellStyle name="好_银行账户情况表_2010年12月" xfId="1551"/>
    <cellStyle name="好_高中教师人数（教育厅1.6日提供）" xfId="1552"/>
    <cellStyle name="好_单位2 2" xfId="1553"/>
    <cellStyle name="好_~5676413" xfId="1554"/>
    <cellStyle name="好_银行账户情况表_2010年12月 3" xfId="1555"/>
    <cellStyle name="好_高中教师人数（教育厅1.6日提供） 3" xfId="1556"/>
    <cellStyle name="好_单位2 2 3" xfId="1557"/>
    <cellStyle name="好_~5676413 3" xfId="1558"/>
    <cellStyle name="好_00省级(打印) 2" xfId="1559"/>
    <cellStyle name="好_00省级(打印) 2 2" xfId="1560"/>
    <cellStyle name="好_00省级(打印) 2 3" xfId="1561"/>
    <cellStyle name="好_00省级(打印) 3" xfId="1562"/>
    <cellStyle name="好_00省级(打印) 3 2" xfId="1563"/>
    <cellStyle name="好_00省级(定稿)" xfId="1564"/>
    <cellStyle name="好_00省级(定稿) 2" xfId="1565"/>
    <cellStyle name="好_00省级(定稿) 3" xfId="1566"/>
    <cellStyle name="好_00省级(定稿) 3 2" xfId="1567"/>
    <cellStyle name="好_03昭通" xfId="1568"/>
    <cellStyle name="好_03昭通 2" xfId="1569"/>
    <cellStyle name="好_03昭通 2 2" xfId="1570"/>
    <cellStyle name="好_0502通海县 2" xfId="1571"/>
    <cellStyle name="好_0502通海县 2 2" xfId="1572"/>
    <cellStyle name="好_0502通海县 2 3" xfId="1573"/>
    <cellStyle name="好_0502通海县 3" xfId="1574"/>
    <cellStyle name="好_0502通海县 3 2" xfId="1575"/>
    <cellStyle name="好_05玉溪" xfId="1576"/>
    <cellStyle name="好_05玉溪 3" xfId="1577"/>
    <cellStyle name="好_05玉溪 3 2" xfId="1578"/>
    <cellStyle name="好_0605石屏县" xfId="1579"/>
    <cellStyle name="好_0605石屏县 2" xfId="1580"/>
    <cellStyle name="好_0605石屏县 3" xfId="1581"/>
    <cellStyle name="好_0605石屏县 3 2" xfId="1582"/>
    <cellStyle name="好_1003牟定县" xfId="1583"/>
    <cellStyle name="好_1110洱源县" xfId="1584"/>
    <cellStyle name="好_1110洱源县 2" xfId="1585"/>
    <cellStyle name="好_1110洱源县 3" xfId="1586"/>
    <cellStyle name="好_1110洱源县 3 2" xfId="1587"/>
    <cellStyle name="霓付 [0]_ +Foil &amp; -FOIL &amp; PAPER" xfId="1588"/>
    <cellStyle name="好_11大理 3" xfId="1589"/>
    <cellStyle name="好_11大理 3 2" xfId="1590"/>
    <cellStyle name="好_2、土地面积、人口、粮食产量基本情况" xfId="1591"/>
    <cellStyle name="好_2、土地面积、人口、粮食产量基本情况 2" xfId="1592"/>
    <cellStyle name="好_2、土地面积、人口、粮食产量基本情况 3" xfId="1593"/>
    <cellStyle name="好_2、土地面积、人口、粮食产量基本情况 3 2" xfId="1594"/>
    <cellStyle name="好_2006年基础数据" xfId="1595"/>
    <cellStyle name="好_教师绩效工资测算表（离退休按各地上报数测算）2009年1月1日" xfId="1596"/>
    <cellStyle name="好_2006年基础数据 2" xfId="1597"/>
    <cellStyle name="好_2006年基础数据 2 2" xfId="1598"/>
    <cellStyle name="好_2006年基础数据 2 3" xfId="1599"/>
    <cellStyle name="好_2006年基础数据 3" xfId="1600"/>
    <cellStyle name="好_2006年基础数据 3 2" xfId="1601"/>
    <cellStyle name="好_2006年全省财力计算表（中央、决算）" xfId="1602"/>
    <cellStyle name="好_2006年全省财力计算表（中央、决算） 2" xfId="1603"/>
    <cellStyle name="好_200章 3" xfId="1604"/>
    <cellStyle name="好_2006年全省财力计算表（中央、决算） 2 2" xfId="1605"/>
    <cellStyle name="好_2006年全省财力计算表（中央、决算） 2 3" xfId="1606"/>
    <cellStyle name="好_2006年全省财力计算表（中央、决算） 3" xfId="1607"/>
    <cellStyle name="好_2006年全省财力计算表（中央、决算） 3 2" xfId="1608"/>
    <cellStyle name="好_2006年水利统计指标统计表" xfId="1609"/>
    <cellStyle name="好_2006年水利统计指标统计表 2" xfId="1610"/>
    <cellStyle name="好_2006年水利统计指标统计表 3" xfId="1611"/>
    <cellStyle name="好_2006年水利统计指标统计表 3 2" xfId="1612"/>
    <cellStyle name="好_2006年在职人员情况" xfId="1613"/>
    <cellStyle name="链接单元格 3" xfId="1614"/>
    <cellStyle name="好_2006年在职人员情况 2" xfId="1615"/>
    <cellStyle name="链接单元格 4" xfId="1616"/>
    <cellStyle name="好_2006年在职人员情况 3" xfId="1617"/>
    <cellStyle name="好_2006年在职人员情况 3 2" xfId="1618"/>
    <cellStyle name="好_2007年检察院案件数" xfId="1619"/>
    <cellStyle name="好_2007年检察院案件数 2" xfId="1620"/>
    <cellStyle name="好_2007年检察院案件数 3 2" xfId="1621"/>
    <cellStyle name="好_2007年可用财力" xfId="1622"/>
    <cellStyle name="好_2007年人员分部门统计表 3" xfId="1623"/>
    <cellStyle name="好_2007年人员分部门统计表 3 2" xfId="1624"/>
    <cellStyle name="㼿㼿㼿㼿㼿㼿" xfId="1625"/>
    <cellStyle name="好_2007年政法部门业务指标" xfId="1626"/>
    <cellStyle name="好_2008年县级公安保障标准落实奖励经费分配测算" xfId="1627"/>
    <cellStyle name="好_2008云南省分县市中小学教职工统计表（教育厅提供）" xfId="1628"/>
    <cellStyle name="好_2008云南省分县市中小学教职工统计表（教育厅提供） 3" xfId="1629"/>
    <cellStyle name="好_路肩 3" xfId="1630"/>
    <cellStyle name="好_2008云南省分县市中小学教职工统计表（教育厅提供） 3 2" xfId="1631"/>
    <cellStyle name="好_2009年一般性转移支付标准工资" xfId="1632"/>
    <cellStyle name="好_2009年一般性转移支付标准工资 2" xfId="1633"/>
    <cellStyle name="好_2009年一般性转移支付标准工资 3" xfId="1634"/>
    <cellStyle name="好_2009年一般性转移支付标准工资 3 2" xfId="1635"/>
    <cellStyle name="好_两侧绿化带 3" xfId="1636"/>
    <cellStyle name="好_2009年一般性转移支付标准工资_~5676413 2" xfId="1637"/>
    <cellStyle name="好_2009年一般性转移支付标准工资_~5676413 3" xfId="1638"/>
    <cellStyle name="好_2009年一般性转移支付标准工资_地方配套按人均增幅控制8.30xl" xfId="1639"/>
    <cellStyle name="好_2009年一般性转移支付标准工资_地方配套按人均增幅控制8.30xl 2" xfId="1640"/>
    <cellStyle name="好_2009年一般性转移支付标准工资_地方配套按人均增幅控制8.30xl 3" xfId="1641"/>
    <cellStyle name="好_2009年一般性转移支付标准工资_地方配套按人均增幅控制8.30xl 3 2" xfId="1642"/>
    <cellStyle name="好_2009年一般性转移支付标准工资_地方配套按人均增幅控制8.30一般预算平均增幅、人均可用财力平均增幅两次控制、社会治安系数调整、案件数调整xl 2" xfId="1643"/>
    <cellStyle name="好_2009年一般性转移支付标准工资_地方配套按人均增幅控制8.30一般预算平均增幅、人均可用财力平均增幅两次控制、社会治安系数调整、案件数调整xl 3" xfId="1644"/>
    <cellStyle name="好_2009年一般性转移支付标准工资_地方配套按人均增幅控制8.30一般预算平均增幅、人均可用财力平均增幅两次控制、社会治安系数调整、案件数调整xl 3 2" xfId="1645"/>
    <cellStyle name="好_2009年一般性转移支付标准工资_地方配套按人均增幅控制8.31（调整结案率后）xl" xfId="1646"/>
    <cellStyle name="好_2009年一般性转移支付标准工资_地方配套按人均增幅控制8.31（调整结案率后）xl 2" xfId="1647"/>
    <cellStyle name="好_2009年一般性转移支付标准工资_地方配套按人均增幅控制8.31（调整结案率后）xl 3" xfId="1648"/>
    <cellStyle name="好_2009年一般性转移支付标准工资_地方配套按人均增幅控制8.31（调整结案率后）xl 3 2" xfId="1649"/>
    <cellStyle name="好_2009年一般性转移支付标准工资_奖励补助测算5.22测试" xfId="1650"/>
    <cellStyle name="好_2009年一般性转移支付标准工资_奖励补助测算5.23新" xfId="1651"/>
    <cellStyle name="好_2009年一般性转移支付标准工资_奖励补助测算5.23新 3" xfId="1652"/>
    <cellStyle name="好_2009年一般性转移支付标准工资_奖励补助测算5.23新 3 2" xfId="1653"/>
    <cellStyle name="好_2009年一般性转移支付标准工资_奖励补助测算5.24冯铸" xfId="1654"/>
    <cellStyle name="好_2009年一般性转移支付标准工资_奖励补助测算5.24冯铸 2" xfId="1655"/>
    <cellStyle name="好_2009年一般性转移支付标准工资_奖励补助测算5.24冯铸 3" xfId="1656"/>
    <cellStyle name="好_2009年一般性转移支付标准工资_奖励补助测算7.23" xfId="1657"/>
    <cellStyle name="好_2009年一般性转移支付标准工资_奖励补助测算7.23 2" xfId="1658"/>
    <cellStyle name="好_2009年一般性转移支付标准工资_奖励补助测算7.23 3" xfId="1659"/>
    <cellStyle name="好_2009年一般性转移支付标准工资_奖励补助测算7.25 (version 1) (version 1) 2" xfId="1660"/>
    <cellStyle name="好_2009年一般性转移支付标准工资_奖励补助测算7.25 (version 1) (version 1) 3" xfId="1661"/>
    <cellStyle name="好_指标四" xfId="1662"/>
    <cellStyle name="好_2009年一般性转移支付标准工资_奖励补助测算7.25 (version 1) (version 1) 3 2" xfId="1663"/>
    <cellStyle name="好_2009年一般性转移支付标准工资_奖励补助测算7.25 10" xfId="1664"/>
    <cellStyle name="好_2009年一般性转移支付标准工资_奖励补助测算7.25 11" xfId="1665"/>
    <cellStyle name="好_2009年一般性转移支付标准工资_奖励补助测算7.25 12" xfId="1666"/>
    <cellStyle name="好_2009年一般性转移支付标准工资_奖励补助测算7.25 13" xfId="1667"/>
    <cellStyle name="好_2009年一般性转移支付标准工资_奖励补助测算7.25 2" xfId="1668"/>
    <cellStyle name="好_2009年一般性转移支付标准工资_奖励补助测算7.25 3" xfId="1669"/>
    <cellStyle name="好_2009年一般性转移支付标准工资_奖励补助测算7.25 3 2" xfId="1670"/>
    <cellStyle name="好_2009年一般性转移支付标准工资_奖励补助测算7.25 4" xfId="1671"/>
    <cellStyle name="好_2009年一般性转移支付标准工资_奖励补助测算7.25 4 2" xfId="1672"/>
    <cellStyle name="好_2009年一般性转移支付标准工资_奖励补助测算7.25 5" xfId="1673"/>
    <cellStyle name="好_2009年一般性转移支付标准工资_奖励补助测算7.25 5 2" xfId="1674"/>
    <cellStyle name="好_2009年一般性转移支付标准工资_奖励补助测算7.25 6" xfId="1675"/>
    <cellStyle name="好_2009年一般性转移支付标准工资_奖励补助测算7.25 6 2" xfId="1676"/>
    <cellStyle name="好_2009年一般性转移支付标准工资_奖励补助测算7.25 7" xfId="1677"/>
    <cellStyle name="好_2009年一般性转移支付标准工资_奖励补助测算7.25 9" xfId="1678"/>
    <cellStyle name="好_200章" xfId="1679"/>
    <cellStyle name="好_200章 2" xfId="1680"/>
    <cellStyle name="好_300章" xfId="1681"/>
    <cellStyle name="好_300章 3" xfId="1682"/>
    <cellStyle name="好_400章" xfId="1683"/>
    <cellStyle name="好_400章 2" xfId="1684"/>
    <cellStyle name="好_400章 3" xfId="1685"/>
    <cellStyle name="好_530623_2006年县级财政报表附表" xfId="1686"/>
    <cellStyle name="好_530623_2006年县级财政报表附表 2" xfId="1687"/>
    <cellStyle name="好_530623_2006年县级财政报表附表 2 2" xfId="1688"/>
    <cellStyle name="好_530623_2006年县级财政报表附表 2 3" xfId="1689"/>
    <cellStyle name="好_530629_2006年县级财政报表附表 2 2" xfId="1690"/>
    <cellStyle name="好_530629_2006年县级财政报表附表 3" xfId="1691"/>
    <cellStyle name="好_530629_2006年县级财政报表附表 3 2" xfId="1692"/>
    <cellStyle name="好_5334_2006年迪庆县级财政报表附表" xfId="1693"/>
    <cellStyle name="好_5334_2006年迪庆县级财政报表附表 2" xfId="1694"/>
    <cellStyle name="好_5334_2006年迪庆县级财政报表附表 2 2" xfId="1695"/>
    <cellStyle name="好_5334_2006年迪庆县级财政报表附表 2 3" xfId="1696"/>
    <cellStyle name="好_5334_2006年迪庆县级财政报表附表 3 2" xfId="1697"/>
    <cellStyle name="好_A2标工程量清单0929-桥" xfId="1698"/>
    <cellStyle name="好_A2标工程量清单0929-桥 2" xfId="1699"/>
    <cellStyle name="好_Book1" xfId="1700"/>
    <cellStyle name="好_汇总_清单说明 3" xfId="1701"/>
    <cellStyle name="好_Book1_1" xfId="1702"/>
    <cellStyle name="好_Book1_1 2" xfId="1703"/>
    <cellStyle name="好_Book1_1 2 2" xfId="1704"/>
    <cellStyle name="好_Book1_1 2 3" xfId="1705"/>
    <cellStyle name="好_Book1_1 3" xfId="1706"/>
    <cellStyle name="好_Book1_1 3 2" xfId="1707"/>
    <cellStyle name="好_Book1_2" xfId="1708"/>
    <cellStyle name="好_Book1_2 2" xfId="1709"/>
    <cellStyle name="好_Book1_2 2 2" xfId="1710"/>
    <cellStyle name="好_Book1_2 2 3" xfId="1711"/>
    <cellStyle name="好_汇总" xfId="1712"/>
    <cellStyle name="好_Book1_2 3 2" xfId="1713"/>
    <cellStyle name="好_Book1_县公司 2" xfId="1714"/>
    <cellStyle name="好_Book1_县公司 3 2" xfId="1715"/>
    <cellStyle name="好_Book1_银行账户情况表_2010年12月" xfId="1716"/>
    <cellStyle name="计算 3" xfId="1717"/>
    <cellStyle name="好_Book1_银行账户情况表_2010年12月 2" xfId="1718"/>
    <cellStyle name="好_Book1_银行账户情况表_2010年12月 2 2" xfId="1719"/>
    <cellStyle name="好_Book1_银行账户情况表_2010年12月 2 3" xfId="1720"/>
    <cellStyle name="计算 4" xfId="1721"/>
    <cellStyle name="好_Book1_银行账户情况表_2010年12月 3" xfId="1722"/>
    <cellStyle name="好_Book1_银行账户情况表_2010年12月 3 2" xfId="1723"/>
    <cellStyle name="强调文字颜色 6 2" xfId="1724"/>
    <cellStyle name="好_Book2" xfId="1725"/>
    <cellStyle name="好_Book2 2" xfId="1726"/>
    <cellStyle name="好_Book2 2 2" xfId="1727"/>
    <cellStyle name="好_Book2 2 3" xfId="1728"/>
    <cellStyle name="好_Book2 3" xfId="1729"/>
    <cellStyle name="好_Book2 3 2" xfId="1730"/>
    <cellStyle name="注释 2 3 2" xfId="1731"/>
    <cellStyle name="好_GW-21清单（9.23）" xfId="1732"/>
    <cellStyle name="好_GW-21清单（9.23） 2" xfId="1733"/>
    <cellStyle name="好_GW-21清单（9.23） 3" xfId="1734"/>
    <cellStyle name="好_JH-1清单(清单）" xfId="1735"/>
    <cellStyle name="好_JH80标清单0721） 2" xfId="1736"/>
    <cellStyle name="好_奖励补助测算5.23新 2" xfId="1737"/>
    <cellStyle name="好_JH80标清单0721） 3" xfId="1738"/>
    <cellStyle name="好_M01-2(州市补助收入) 2" xfId="1739"/>
    <cellStyle name="好_M01-2(州市补助收入) 2 2" xfId="1740"/>
    <cellStyle name="好_M01-2(州市补助收入) 2 3" xfId="1741"/>
    <cellStyle name="好_M01-2(州市补助收入) 3" xfId="1742"/>
    <cellStyle name="好_M03" xfId="1743"/>
    <cellStyle name="好_M03 2" xfId="1744"/>
    <cellStyle name="好_M03 2 2" xfId="1745"/>
    <cellStyle name="好_M03 2 3" xfId="1746"/>
    <cellStyle name="好_M03 3" xfId="1747"/>
    <cellStyle name="好_M03 3 2" xfId="1748"/>
    <cellStyle name="好_StartUp" xfId="1749"/>
    <cellStyle name="好_StartUp_苏州中环ZH-LQ8" xfId="1750"/>
    <cellStyle name="好_StartUp_苏州中环ZH-LQ8 2" xfId="1751"/>
    <cellStyle name="好_宝应 2 2" xfId="1752"/>
    <cellStyle name="好_宝应 2 3" xfId="1753"/>
    <cellStyle name="好_不用软件计算9.1不考虑经费管理评价xl" xfId="1754"/>
    <cellStyle name="好_不用软件计算9.1不考虑经费管理评价xl 2" xfId="1755"/>
    <cellStyle name="好_不用软件计算9.1不考虑经费管理评价xl 3" xfId="1756"/>
    <cellStyle name="好_财政供养人员 2" xfId="1757"/>
    <cellStyle name="好_财政供养人员 3" xfId="1758"/>
    <cellStyle name="好_财政供养人员 3 2" xfId="1759"/>
    <cellStyle name="好_财政支出对上级的依赖程度" xfId="1760"/>
    <cellStyle name="好_奖励补助测算7.25 13" xfId="1761"/>
    <cellStyle name="好_侧分带" xfId="1762"/>
    <cellStyle name="好_侧分带 2" xfId="1763"/>
    <cellStyle name="好_侧分带 3" xfId="1764"/>
    <cellStyle name="好_城建部门" xfId="1765"/>
    <cellStyle name="好_单价构成分析表 3" xfId="1766"/>
    <cellStyle name="好_单位2" xfId="1767"/>
    <cellStyle name="好_单位2 3" xfId="1768"/>
    <cellStyle name="好_单位2 3 2" xfId="1769"/>
    <cellStyle name="好_地方配套按人均增幅控制8.30xl" xfId="1770"/>
    <cellStyle name="好_地方配套按人均增幅控制8.30xl 2" xfId="1771"/>
    <cellStyle name="好_地方配套按人均增幅控制8.30一般预算平均增幅、人均可用财力平均增幅两次控制、社会治安系数调整、案件数调整xl" xfId="1772"/>
    <cellStyle name="好_地方配套按人均增幅控制8.30一般预算平均增幅、人均可用财力平均增幅两次控制、社会治安系数调整、案件数调整xl 2" xfId="1773"/>
    <cellStyle name="好_地方配套按人均增幅控制8.30一般预算平均增幅、人均可用财力平均增幅两次控制、社会治安系数调整、案件数调整xl 3" xfId="1774"/>
    <cellStyle name="好_地方配套按人均增幅控制8.30一般预算平均增幅、人均可用财力平均增幅两次控制、社会治安系数调整、案件数调整xl 3 2" xfId="1775"/>
    <cellStyle name="好_第200章" xfId="1776"/>
    <cellStyle name="好_第200章 3" xfId="1777"/>
    <cellStyle name="好_县级公安机关公用经费标准奖励测算方案（定稿） 3" xfId="1778"/>
    <cellStyle name="好_第400章" xfId="1779"/>
    <cellStyle name="好_县级公安机关公用经费标准奖励测算方案（定稿） 3 2" xfId="1780"/>
    <cellStyle name="好_第400章 2" xfId="1781"/>
    <cellStyle name="好_第400章 3" xfId="1782"/>
    <cellStyle name="好_第五部分(才淼、饶永宏）" xfId="1783"/>
    <cellStyle name="好_汇总 2" xfId="1784"/>
    <cellStyle name="好_汇总 3" xfId="1785"/>
    <cellStyle name="好_汇总 3 2" xfId="1786"/>
    <cellStyle name="好_汇总-县级财政报表附表" xfId="1787"/>
    <cellStyle name="好_基础数据分析" xfId="1788"/>
    <cellStyle name="好_基础数据分析 2" xfId="1789"/>
    <cellStyle name="后继超链接" xfId="1790"/>
    <cellStyle name="好_基础数据分析 3" xfId="1791"/>
    <cellStyle name="后继超链接 2" xfId="1792"/>
    <cellStyle name="好_基础数据分析 3 2" xfId="1793"/>
    <cellStyle name="好_建行" xfId="1794"/>
    <cellStyle name="好_建行 2" xfId="1795"/>
    <cellStyle name="好_建行 3" xfId="1796"/>
    <cellStyle name="好_建行 3 2" xfId="1797"/>
    <cellStyle name="好_奖励补助测算5.22测试" xfId="1798"/>
    <cellStyle name="输出 2" xfId="1799"/>
    <cellStyle name="好_奖励补助测算5.22测试 3 2" xfId="1800"/>
    <cellStyle name="好_奖励补助测算5.23新 3" xfId="1801"/>
    <cellStyle name="好_奖励补助测算5.23新 3 2" xfId="1802"/>
    <cellStyle name="好_奖励补助测算5.24冯铸" xfId="1803"/>
    <cellStyle name="好_奖励补助测算5.24冯铸 3 2" xfId="1804"/>
    <cellStyle name="好_奖励补助测算7.23" xfId="1805"/>
    <cellStyle name="好_奖励补助测算7.23 2" xfId="1806"/>
    <cellStyle name="好_奖励补助测算7.23 3" xfId="1807"/>
    <cellStyle name="好_奖励补助测算7.25" xfId="1808"/>
    <cellStyle name="好_奖励补助测算7.25 (version 1) (version 1)" xfId="1809"/>
    <cellStyle name="好_奖励补助测算7.25 (version 1) (version 1) 2" xfId="1810"/>
    <cellStyle name="好_奖励补助测算7.25 (version 1) (version 1) 3" xfId="1811"/>
    <cellStyle name="好_奖励补助测算7.25 10" xfId="1812"/>
    <cellStyle name="好_奖励补助测算7.25 12" xfId="1813"/>
    <cellStyle name="好_奖励补助测算7.25 2" xfId="1814"/>
    <cellStyle name="貨幣 [0]_SGV" xfId="1815"/>
    <cellStyle name="好_奖励补助测算7.25 3" xfId="1816"/>
    <cellStyle name="好_奖励补助测算7.25 3 2" xfId="1817"/>
    <cellStyle name="好_奖励补助测算7.25 4" xfId="1818"/>
    <cellStyle name="好_奖励补助测算7.25 4 2" xfId="1819"/>
    <cellStyle name="好_奖励补助测算7.25 5" xfId="1820"/>
    <cellStyle name="好_奖励补助测算7.25 5 2" xfId="1821"/>
    <cellStyle name="好_奖励补助测算7.25 6" xfId="1822"/>
    <cellStyle name="好_奖励补助测算7.25 6 2" xfId="1823"/>
    <cellStyle name="好_奖励补助测算7.25 7" xfId="1824"/>
    <cellStyle name="好_奖励补助测算7.25 8" xfId="1825"/>
    <cellStyle name="好_奖励补助测算7.25 9" xfId="1826"/>
    <cellStyle name="好_教育厅提供义务教育及高中教师人数（2009年1月6日） 2" xfId="1827"/>
    <cellStyle name="好_教育厅提供义务教育及高中教师人数（2009年1月6日） 3" xfId="1828"/>
    <cellStyle name="好_丽江汇总" xfId="1829"/>
    <cellStyle name="好_两侧绿化带" xfId="1830"/>
    <cellStyle name="好_两侧绿化带 2" xfId="1831"/>
    <cellStyle name="好_路肩" xfId="1832"/>
    <cellStyle name="好_路肩 2" xfId="1833"/>
    <cellStyle name="好_绿岛" xfId="1834"/>
    <cellStyle name="好_绿岛 2" xfId="1835"/>
    <cellStyle name="好_三季度－表二" xfId="1836"/>
    <cellStyle name="好_三季度－表二 2" xfId="1837"/>
    <cellStyle name="好_三季度－表二 3" xfId="1838"/>
    <cellStyle name="好_三季度－表二 3 2" xfId="1839"/>
    <cellStyle name="好_苏州中环ZH-LQ8" xfId="1840"/>
    <cellStyle name="好_苏州中环ZH-LQ8 2" xfId="1841"/>
    <cellStyle name="好_苏州中环ZH-LQ9（限价）" xfId="1842"/>
    <cellStyle name="好_苏州中环ZH-LQ9（限价） 2" xfId="1843"/>
    <cellStyle name="好_卫生部门" xfId="1844"/>
    <cellStyle name="好_卫生部门 2" xfId="1845"/>
    <cellStyle name="好_卫生部门 3 2" xfId="1846"/>
    <cellStyle name="好_文体广播部门" xfId="1847"/>
    <cellStyle name="好_下半年禁吸戒毒经费1000万元" xfId="1848"/>
    <cellStyle name="好_下半年禁吸戒毒经费1000万元 2" xfId="1849"/>
    <cellStyle name="好_县公司" xfId="1850"/>
    <cellStyle name="好_县公司 2" xfId="1851"/>
    <cellStyle name="好_县公司 3" xfId="1852"/>
    <cellStyle name="好_县公司 3 2" xfId="1853"/>
    <cellStyle name="好_县级公安机关公用经费标准奖励测算方案（定稿） 2" xfId="1854"/>
    <cellStyle name="好_县级基础数据" xfId="1855"/>
    <cellStyle name="好_询价表 3" xfId="1856"/>
    <cellStyle name="好_业务工作量指标" xfId="1857"/>
    <cellStyle name="好_业务工作量指标 2" xfId="1858"/>
    <cellStyle name="好_业务工作量指标 3" xfId="1859"/>
    <cellStyle name="解释性文本 3" xfId="1860"/>
    <cellStyle name="好_业务工作量指标 3 2" xfId="1861"/>
    <cellStyle name="好_一般路段" xfId="1862"/>
    <cellStyle name="好_一般路段 2" xfId="1863"/>
    <cellStyle name="好_一般路段 3" xfId="1864"/>
    <cellStyle name="好_义务教育阶段教职工人数（教育厅提供最终）" xfId="1865"/>
    <cellStyle name="好_义务教育阶段教职工人数（教育厅提供最终） 2" xfId="1866"/>
    <cellStyle name="好_义务教育阶段教职工人数（教育厅提供最终） 3" xfId="1867"/>
    <cellStyle name="好_义务教育阶段教职工人数（教育厅提供最终） 3 2" xfId="1868"/>
    <cellStyle name="好_云南农村义务教育统计表" xfId="1869"/>
    <cellStyle name="好_云南农村义务教育统计表 2" xfId="1870"/>
    <cellStyle name="好_云南省2008年中小学教师人数统计表" xfId="1871"/>
    <cellStyle name="好_云南省2008年中小学教职工情况（教育厅提供20090101加工整理）" xfId="1872"/>
    <cellStyle name="㼿㼿㼿㼿㼿㼿㼿㼿㼿㼿㼿? 3" xfId="1873"/>
    <cellStyle name="好_云南省2008年中小学教职工情况（教育厅提供20090101加工整理） 2" xfId="1874"/>
    <cellStyle name="好_云南省2008年中小学教职工情况（教育厅提供20090101加工整理） 3" xfId="1875"/>
    <cellStyle name="好_云南省2008年中小学教职工情况（教育厅提供20090101加工整理） 3 2" xfId="1876"/>
    <cellStyle name="好_云南省2008年转移支付测算——州市本级考核部分及政策性测算" xfId="1877"/>
    <cellStyle name="好_云南省2008年转移支付测算——州市本级考核部分及政策性测算 2" xfId="1878"/>
    <cellStyle name="好_云南省2008年转移支付测算——州市本级考核部分及政策性测算 3" xfId="1879"/>
    <cellStyle name="好_云南省2008年转移支付测算——州市本级考核部分及政策性测算 3 2" xfId="1880"/>
    <cellStyle name="好_云南水利电力有限公司 2" xfId="1881"/>
    <cellStyle name="好_云南水利电力有限公司 3 2" xfId="1882"/>
    <cellStyle name="好_指标四 2" xfId="1883"/>
    <cellStyle name="好_指标四 2 2" xfId="1884"/>
    <cellStyle name="好_指标四 2 3" xfId="1885"/>
    <cellStyle name="好_指标四 3 2" xfId="1886"/>
    <cellStyle name="货币 2" xfId="1887"/>
    <cellStyle name="好_指标五" xfId="1888"/>
    <cellStyle name="好_中分带" xfId="1889"/>
    <cellStyle name="好_中分带 2" xfId="1890"/>
    <cellStyle name="好_中分带 3" xfId="1891"/>
    <cellStyle name="后继超级链接" xfId="1892"/>
    <cellStyle name="后继超级链接 2" xfId="1893"/>
    <cellStyle name="后继超级链接 2 2" xfId="1894"/>
    <cellStyle name="后继超链接 2 2" xfId="1895"/>
    <cellStyle name="汇总 4" xfId="1896"/>
    <cellStyle name="货币 2 2" xfId="1897"/>
    <cellStyle name="货币 2 2 2" xfId="1898"/>
    <cellStyle name="货币 2 3" xfId="1899"/>
    <cellStyle name="货币 2 4" xfId="1900"/>
    <cellStyle name="货币 2 4 2" xfId="1901"/>
    <cellStyle name="貨幣_SGV" xfId="1902"/>
    <cellStyle name="计算 2" xfId="1903"/>
    <cellStyle name="检查单元格 2" xfId="1904"/>
    <cellStyle name="检查单元格 3" xfId="1905"/>
    <cellStyle name="小数 2" xfId="1906"/>
    <cellStyle name="检查单元格 4" xfId="1907"/>
    <cellStyle name="解释性文本 4" xfId="1908"/>
    <cellStyle name="借出原因" xfId="1909"/>
    <cellStyle name="警告文本 4" xfId="1910"/>
    <cellStyle name="链接单元格 2" xfId="1911"/>
    <cellStyle name="霓付_ +Foil &amp; -FOIL &amp; PAPER" xfId="1912"/>
    <cellStyle name="烹拳 [0]_ +Foil &amp; -FOIL &amp; PAPER" xfId="1913"/>
    <cellStyle name="烹拳_ +Foil &amp; -FOIL &amp; PAPER" xfId="1914"/>
    <cellStyle name="普通_ 白土" xfId="1915"/>
    <cellStyle name="千分位[0]_ 白土" xfId="1916"/>
    <cellStyle name="千分位_ 白土" xfId="1917"/>
    <cellStyle name="千位[0]_ 方正PC" xfId="1918"/>
    <cellStyle name="千位_ 方正PC" xfId="1919"/>
    <cellStyle name="千位分隔 2" xfId="1920"/>
    <cellStyle name="千位分隔 2 2" xfId="1921"/>
    <cellStyle name="千位分隔 2 3" xfId="1922"/>
    <cellStyle name="千位分隔 3 2" xfId="1923"/>
    <cellStyle name="千位分隔 3 2 2" xfId="1924"/>
    <cellStyle name="千位分隔 3 2 3" xfId="1925"/>
    <cellStyle name="千位分隔 3 3" xfId="1926"/>
    <cellStyle name="千位分隔 3 3 2" xfId="1927"/>
    <cellStyle name="千位分隔[0] 2 2 2" xfId="1928"/>
    <cellStyle name="千位分隔[0] 2 2 3" xfId="1929"/>
    <cellStyle name="千位分隔[0] 2 3 2" xfId="1930"/>
    <cellStyle name="强调 1" xfId="1931"/>
    <cellStyle name="强调 1 2" xfId="1932"/>
    <cellStyle name="强调 2" xfId="1933"/>
    <cellStyle name="强调 2 2" xfId="1934"/>
    <cellStyle name="强调 2 2 2" xfId="1935"/>
    <cellStyle name="强调 3" xfId="1936"/>
    <cellStyle name="强调 3 2" xfId="1937"/>
    <cellStyle name="强调 3 2 2" xfId="1938"/>
    <cellStyle name="强调文字颜色 1 2" xfId="1939"/>
    <cellStyle name="强调文字颜色 1 3" xfId="1940"/>
    <cellStyle name="强调文字颜色 2 2" xfId="1941"/>
    <cellStyle name="强调文字颜色 2 3" xfId="1942"/>
    <cellStyle name="强调文字颜色 3 2" xfId="1943"/>
    <cellStyle name="强调文字颜色 5 2" xfId="1944"/>
    <cellStyle name="强调文字颜色 5 3" xfId="1945"/>
    <cellStyle name="强调文字颜色 6 3" xfId="1946"/>
    <cellStyle name="商品名称" xfId="1947"/>
    <cellStyle name="适中 2" xfId="1948"/>
    <cellStyle name="适中 3" xfId="1949"/>
    <cellStyle name="适中 4" xfId="1950"/>
    <cellStyle name="输出 3" xfId="1951"/>
    <cellStyle name="输出 4" xfId="1952"/>
    <cellStyle name="输入 4" xfId="1953"/>
    <cellStyle name="数量" xfId="1954"/>
    <cellStyle name="数字" xfId="1955"/>
    <cellStyle name="数字 2" xfId="1956"/>
    <cellStyle name="数字 3" xfId="1957"/>
    <cellStyle name="数字 3 2" xfId="1958"/>
    <cellStyle name="㼿㼿㼿㼿㼿㼿㼿㼿㼿㼿㼿?" xfId="1959"/>
    <cellStyle name="㼿㼿㼿㼿㼿㼿㼿㼿㼿㼿㼿? 2" xfId="1960"/>
    <cellStyle name="未定义" xfId="1961"/>
    <cellStyle name="小数" xfId="1962"/>
    <cellStyle name="小数 3" xfId="1963"/>
    <cellStyle name="小数 3 2" xfId="1964"/>
    <cellStyle name="样式 1" xfId="1965"/>
    <cellStyle name="一般" xfId="1966"/>
    <cellStyle name="昗弨_Pacific Region P&amp;L" xfId="1967"/>
    <cellStyle name="寘嬫愗傝 [0.00]_Region Orders (2)" xfId="1968"/>
    <cellStyle name="寘嬫愗傝_Region Orders (2)" xfId="1969"/>
    <cellStyle name="注释 2" xfId="1970"/>
    <cellStyle name="注释 2 2" xfId="1971"/>
    <cellStyle name="注释 2 3" xfId="1972"/>
    <cellStyle name="注释 3 2" xfId="1973"/>
    <cellStyle name="注释 3 3" xfId="1974"/>
    <cellStyle name="注释 4" xfId="1975"/>
    <cellStyle name="콤마_BOILER-CO1" xfId="1976"/>
    <cellStyle name="통화 [0]_BOILER-CO1" xfId="1977"/>
  </cellStyles>
  <tableStyles count="0" defaultTableStyle="TableStyleMedium2" defaultPivotStyle="PivotStyleLight16"/>
  <colors>
    <mruColors>
      <color rgb="00FFC000"/>
      <color rgb="00FFFFFF"/>
      <color rgb="000070C0"/>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view="pageBreakPreview" zoomScale="70" zoomScaleNormal="100" workbookViewId="0">
      <selection activeCell="H9" sqref="H9"/>
    </sheetView>
  </sheetViews>
  <sheetFormatPr defaultColWidth="8.625" defaultRowHeight="15.6" outlineLevelCol="7"/>
  <cols>
    <col min="1" max="1" width="99.5" style="239" customWidth="1"/>
    <col min="2" max="32" width="9" style="239"/>
    <col min="33" max="16384" width="8.625" style="239"/>
  </cols>
  <sheetData>
    <row r="1" ht="20.1" customHeight="1"/>
    <row r="2" ht="63.95" customHeight="1" spans="1:1">
      <c r="A2" s="240" t="s">
        <v>0</v>
      </c>
    </row>
    <row r="3" ht="38.25" customHeight="1" spans="1:1">
      <c r="A3" s="241"/>
    </row>
    <row r="4" ht="45" customHeight="1" spans="1:1">
      <c r="A4" s="242"/>
    </row>
    <row r="5" ht="43.5" customHeight="1" spans="1:1">
      <c r="A5" s="243"/>
    </row>
    <row r="6" ht="54" customHeight="1" spans="1:1">
      <c r="A6" s="244" t="s">
        <v>1</v>
      </c>
    </row>
    <row r="7" ht="54" customHeight="1" spans="1:1">
      <c r="A7" s="244" t="s">
        <v>2</v>
      </c>
    </row>
    <row r="8" ht="54" customHeight="1" spans="1:1">
      <c r="A8" s="244" t="s">
        <v>3</v>
      </c>
    </row>
    <row r="9" ht="54" customHeight="1" spans="1:1">
      <c r="A9" s="244" t="s">
        <v>4</v>
      </c>
    </row>
    <row r="10" ht="54" customHeight="1" spans="1:1">
      <c r="A10" s="244" t="s">
        <v>5</v>
      </c>
    </row>
    <row r="11" ht="74.25" customHeight="1" spans="1:1">
      <c r="A11" s="245"/>
    </row>
    <row r="12" ht="30" customHeight="1" spans="1:1">
      <c r="A12" s="246"/>
    </row>
    <row r="13" ht="30" customHeight="1" spans="1:1">
      <c r="A13" s="247" t="s">
        <v>6</v>
      </c>
    </row>
    <row r="14" ht="30" customHeight="1" spans="1:1">
      <c r="A14" s="247" t="s">
        <v>7</v>
      </c>
    </row>
    <row r="15" ht="30" customHeight="1" spans="1:1">
      <c r="A15" s="242" t="s">
        <v>8</v>
      </c>
    </row>
    <row r="16" ht="30" customHeight="1" spans="1:1">
      <c r="A16" s="248"/>
    </row>
    <row r="17" ht="30" customHeight="1"/>
    <row r="18" spans="8:8">
      <c r="H18" s="249"/>
    </row>
    <row r="19" ht="102.75" customHeight="1"/>
    <row r="20" s="185" customFormat="1" ht="49.5" customHeight="1"/>
    <row r="21" ht="49.5" customHeight="1"/>
    <row r="22" ht="49.5" customHeight="1"/>
    <row r="23" ht="49.5" customHeight="1"/>
    <row r="24" ht="49.5" customHeight="1"/>
    <row r="25" ht="49.5" customHeight="1"/>
    <row r="26" ht="49.5" customHeight="1"/>
    <row r="27" ht="49.5" customHeight="1"/>
    <row r="28" ht="49.5" customHeight="1"/>
    <row r="29" s="185" customFormat="1" ht="49.5" customHeight="1"/>
    <row r="30" s="185" customFormat="1" ht="49.5" customHeight="1"/>
    <row r="31" s="185"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237" customFormat="1" ht="39" customHeight="1"/>
    <row r="79" s="237" customFormat="1" ht="39" customHeight="1"/>
    <row r="80" s="237" customFormat="1" ht="39" customHeight="1"/>
    <row r="81" s="237" customFormat="1" ht="39" customHeight="1"/>
    <row r="82" s="237" customFormat="1" ht="39" customHeight="1"/>
    <row r="83" s="237" customFormat="1" ht="39" customHeight="1"/>
    <row r="84" s="237" customFormat="1" ht="39" customHeight="1"/>
    <row r="85" s="237" customFormat="1" ht="39" customHeight="1"/>
    <row r="86" s="237" customFormat="1" ht="39" customHeight="1"/>
    <row r="87" s="237" customFormat="1" ht="39" customHeight="1"/>
    <row r="88" s="237" customFormat="1" ht="39" customHeight="1"/>
    <row r="89" s="237" customFormat="1" ht="39" customHeight="1"/>
    <row r="90" s="237" customFormat="1" ht="39" customHeight="1"/>
    <row r="91" s="237" customFormat="1" ht="39" customHeight="1"/>
    <row r="92" s="237" customFormat="1" ht="39" customHeight="1"/>
    <row r="93" s="237" customFormat="1" ht="39" customHeight="1"/>
    <row r="94" s="237" customFormat="1" ht="57" customHeight="1"/>
    <row r="95" s="237" customFormat="1" ht="39" customHeight="1"/>
    <row r="96" s="237" customFormat="1" ht="39" customHeight="1"/>
    <row r="97" s="237" customFormat="1" ht="39" customHeight="1"/>
    <row r="98" s="237" customFormat="1" ht="39" customHeight="1"/>
    <row r="99" s="237" customFormat="1" ht="39" customHeight="1"/>
    <row r="100" s="237" customFormat="1" ht="39" customHeight="1"/>
    <row r="101" s="237" customFormat="1" ht="39" customHeight="1"/>
    <row r="102" s="237" customFormat="1" ht="39" customHeight="1"/>
    <row r="103" s="237" customFormat="1" ht="39" customHeight="1"/>
    <row r="104" s="237" customFormat="1" ht="39" customHeight="1"/>
    <row r="105" s="237" customFormat="1" ht="39" customHeight="1"/>
    <row r="106" s="237" customFormat="1" ht="39" customHeight="1"/>
    <row r="107" s="237" customFormat="1" ht="39" customHeight="1"/>
    <row r="108" s="237" customFormat="1" ht="39" customHeight="1"/>
    <row r="109" s="237" customFormat="1" ht="39" customHeight="1"/>
    <row r="110" s="237"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49"/>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238" customFormat="1" ht="39" customHeight="1"/>
    <row r="321" s="238" customFormat="1" ht="39" customHeight="1"/>
    <row r="322" s="238" customFormat="1" ht="39" customHeight="1"/>
    <row r="323" s="238" customFormat="1" ht="39" customHeight="1"/>
    <row r="324" s="238" customFormat="1" ht="39" customHeight="1"/>
    <row r="325" s="238" customFormat="1" ht="39" customHeight="1"/>
    <row r="326" s="238" customFormat="1" ht="39" customHeight="1"/>
    <row r="327" s="238" customFormat="1" ht="39" customHeight="1"/>
    <row r="328" s="238" customFormat="1" ht="39" customHeight="1"/>
    <row r="329" s="238" customFormat="1" ht="39" customHeight="1"/>
    <row r="330" s="238" customFormat="1" ht="39" customHeight="1"/>
    <row r="331" s="238" customFormat="1" ht="39" customHeight="1"/>
    <row r="332" s="238" customFormat="1" ht="39" customHeight="1"/>
    <row r="333" s="238" customFormat="1" ht="39" customHeight="1"/>
    <row r="334" s="238" customFormat="1" ht="39" customHeight="1"/>
    <row r="335" s="238" customFormat="1" ht="39" customHeight="1"/>
    <row r="336" s="238" customFormat="1" ht="39" customHeight="1"/>
    <row r="337" s="238" customFormat="1" ht="39" customHeight="1"/>
    <row r="338" s="238" customFormat="1" ht="39" customHeight="1"/>
    <row r="339" s="238" customFormat="1" ht="39" customHeight="1"/>
    <row r="340" s="238" customFormat="1" ht="39" customHeight="1"/>
    <row r="341" s="238" customFormat="1" ht="39" customHeight="1"/>
    <row r="342" s="238" customFormat="1" ht="39" customHeight="1"/>
    <row r="343" s="238" customFormat="1" ht="39" customHeight="1"/>
    <row r="344" s="238" customFormat="1" ht="39" customHeight="1"/>
    <row r="345" s="238" customFormat="1" ht="39" customHeight="1"/>
    <row r="346" s="238" customFormat="1" ht="39" customHeight="1"/>
    <row r="347" s="238" customFormat="1" ht="39" customHeight="1"/>
    <row r="348" s="238" customFormat="1" ht="39" customHeight="1"/>
    <row r="349" s="238" customFormat="1" ht="39" customHeight="1"/>
    <row r="350" s="238" customFormat="1" ht="39" customHeight="1"/>
    <row r="351" s="238" customFormat="1" ht="39" customHeight="1"/>
    <row r="352" s="238" customFormat="1" ht="39" customHeight="1"/>
    <row r="353" s="238" customFormat="1" ht="39" customHeight="1"/>
    <row r="354" s="238" customFormat="1" ht="39" customHeight="1"/>
    <row r="355" s="238" customFormat="1" ht="39" customHeight="1"/>
    <row r="356" s="238" customFormat="1" ht="39" customHeight="1"/>
    <row r="357" s="238" customFormat="1" ht="39" customHeight="1"/>
    <row r="358" s="238" customFormat="1" ht="39" customHeight="1"/>
    <row r="359" s="238" customFormat="1" ht="39" customHeight="1"/>
    <row r="360" s="238" customFormat="1" ht="39" customHeight="1"/>
    <row r="361" s="238" customFormat="1" ht="39" customHeight="1"/>
    <row r="362" s="238" customFormat="1" ht="39" customHeight="1"/>
    <row r="363" s="238" customFormat="1" ht="39" customHeight="1"/>
    <row r="364" s="238" customFormat="1" ht="39" customHeight="1"/>
    <row r="365" s="238" customFormat="1" ht="39" customHeight="1"/>
    <row r="366" s="238" customFormat="1" ht="39" customHeight="1"/>
    <row r="367" s="238" customFormat="1" ht="39" customHeight="1"/>
    <row r="368" s="238" customFormat="1" ht="39" customHeight="1"/>
    <row r="369" s="238" customFormat="1" ht="39" customHeight="1"/>
    <row r="370" s="238" customFormat="1" ht="39" customHeight="1"/>
    <row r="371" s="238" customFormat="1" ht="39" customHeight="1"/>
    <row r="372" s="238" customFormat="1" ht="39" customHeight="1"/>
    <row r="373" s="238" customFormat="1" ht="39" customHeight="1"/>
    <row r="374" s="238" customFormat="1" ht="39" customHeight="1"/>
    <row r="375" s="238" customFormat="1" ht="39" customHeight="1"/>
    <row r="376" s="238" customFormat="1" ht="39" customHeight="1"/>
    <row r="377" s="238" customFormat="1" ht="39" customHeight="1"/>
    <row r="378" s="238" customFormat="1" ht="39" customHeight="1"/>
    <row r="379" s="238" customFormat="1" ht="39" customHeight="1"/>
    <row r="380" s="238" customFormat="1" ht="39" customHeight="1"/>
    <row r="381" s="238" customFormat="1" ht="39" customHeight="1"/>
    <row r="382" s="238" customFormat="1" ht="39" customHeight="1"/>
    <row r="383" s="238" customFormat="1" ht="39" customHeight="1"/>
    <row r="384" s="238" customFormat="1" ht="39" customHeight="1"/>
    <row r="385" s="238" customFormat="1" ht="39" customHeight="1"/>
    <row r="386" s="238" customFormat="1" ht="39" customHeight="1"/>
    <row r="387" s="238" customFormat="1" ht="39" customHeight="1"/>
    <row r="388" s="238" customFormat="1" ht="39" customHeight="1"/>
    <row r="389" s="238" customFormat="1" ht="39" customHeight="1"/>
    <row r="390" s="238" customFormat="1" ht="39" customHeight="1"/>
    <row r="391" s="238" customFormat="1" ht="39" customHeight="1"/>
    <row r="392" s="238" customFormat="1" ht="39" customHeight="1"/>
    <row r="393" s="238" customFormat="1" ht="39" customHeight="1"/>
    <row r="394" s="238" customFormat="1" ht="39" customHeight="1"/>
    <row r="395" s="238" customFormat="1" ht="39" customHeight="1"/>
    <row r="396" s="238" customFormat="1" ht="39" customHeight="1"/>
    <row r="397" s="238" customFormat="1" ht="39" customHeight="1"/>
    <row r="398" s="238" customFormat="1" ht="39" customHeight="1"/>
    <row r="399" s="238" customFormat="1" ht="39" customHeight="1"/>
    <row r="400" s="238" customFormat="1" ht="39" customHeight="1"/>
    <row r="401" s="238" customFormat="1" ht="39" customHeight="1"/>
    <row r="402" s="238" customFormat="1" ht="39" customHeight="1"/>
    <row r="403" s="238" customFormat="1" ht="39" customHeight="1"/>
    <row r="404" s="238" customFormat="1" ht="39" customHeight="1"/>
    <row r="405" s="238" customFormat="1" ht="39" customHeight="1"/>
    <row r="406" s="238" customFormat="1" ht="39" customHeight="1"/>
    <row r="407" s="238" customFormat="1" ht="34.5" customHeight="1"/>
    <row r="408" s="238" customFormat="1" ht="34.5" customHeight="1"/>
    <row r="409" s="238" customFormat="1" ht="34.5" customHeight="1"/>
    <row r="410" s="238" customFormat="1" ht="34.5" customHeight="1"/>
    <row r="411" s="238" customFormat="1" ht="34.5" customHeight="1"/>
    <row r="412" s="238" customFormat="1" ht="34.5" customHeight="1"/>
    <row r="413" s="238" customFormat="1" ht="34.5" customHeight="1"/>
    <row r="414" s="238" customFormat="1" ht="34.5" customHeight="1"/>
    <row r="415" s="238" customFormat="1" ht="34.5" customHeight="1"/>
    <row r="416" s="238" customFormat="1" ht="34.5" customHeight="1"/>
    <row r="417" s="238" customFormat="1" ht="34.5" customHeight="1"/>
    <row r="418" s="238" customFormat="1" ht="34.5" customHeight="1"/>
    <row r="419" s="238" customFormat="1" ht="34.5" customHeight="1"/>
    <row r="420" s="238" customFormat="1" ht="34.5" customHeight="1"/>
    <row r="421" s="238" customFormat="1" ht="34.5" customHeight="1"/>
    <row r="422" s="238" customFormat="1" ht="34.5" customHeight="1"/>
    <row r="423" s="238" customFormat="1" ht="34.5" customHeight="1"/>
    <row r="424" s="238" customFormat="1" ht="34.5" customHeight="1"/>
    <row r="425" s="238" customFormat="1" ht="34.5" customHeight="1"/>
    <row r="426" s="238" customFormat="1" ht="34.5" customHeight="1"/>
    <row r="427" s="238" customFormat="1" ht="34.5" customHeight="1"/>
    <row r="428" s="238" customFormat="1" ht="34.5" customHeight="1"/>
    <row r="429" s="238" customFormat="1" ht="34.5" customHeight="1"/>
    <row r="430" s="238" customFormat="1" ht="34.5" customHeight="1"/>
    <row r="431" s="238" customFormat="1" ht="34.5" customHeight="1"/>
    <row r="432" s="238" customFormat="1" ht="34.5" customHeight="1"/>
    <row r="433" s="238" customFormat="1" ht="34.5" customHeight="1"/>
    <row r="434" s="238" customFormat="1" ht="34.5" customHeight="1"/>
    <row r="435" s="238" customFormat="1" ht="34.5" customHeight="1"/>
    <row r="436" s="238" customFormat="1" ht="34.5" customHeight="1"/>
    <row r="437" s="238" customFormat="1" ht="34.5" customHeight="1"/>
    <row r="438" s="238" customFormat="1" ht="34.5" customHeight="1"/>
    <row r="439" s="238" customFormat="1" ht="34.5" customHeight="1"/>
    <row r="440" s="238" customFormat="1" ht="34.5" customHeight="1"/>
    <row r="441" s="238" customFormat="1" ht="34.5" customHeight="1"/>
    <row r="442" s="238" customFormat="1" ht="34.5" customHeight="1"/>
    <row r="443" s="238" customFormat="1" ht="34.5" customHeight="1"/>
    <row r="444" s="238" customFormat="1" ht="34.5" customHeight="1"/>
    <row r="445" spans="1:3">
      <c r="A445" s="250"/>
      <c r="B445" s="250"/>
      <c r="C445" s="250"/>
    </row>
  </sheetData>
  <printOptions horizontalCentered="1"/>
  <pageMargins left="0.75" right="0.75" top="0.79" bottom="0.79" header="0.51" footer="0.5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showZeros="0" tabSelected="1" view="pageBreakPreview" zoomScaleNormal="100" workbookViewId="0">
      <selection activeCell="A25" sqref="A25:I25"/>
    </sheetView>
  </sheetViews>
  <sheetFormatPr defaultColWidth="8" defaultRowHeight="24" customHeight="1"/>
  <cols>
    <col min="1" max="1" width="11.625" style="213" customWidth="1"/>
    <col min="2" max="4" width="9" style="213" customWidth="1"/>
    <col min="5" max="5" width="7.25" style="213" customWidth="1"/>
    <col min="6" max="6" width="12.5" style="213" customWidth="1"/>
    <col min="7" max="7" width="11" style="213" customWidth="1"/>
    <col min="8" max="8" width="5.5" style="213" customWidth="1"/>
    <col min="9" max="9" width="8.375" style="213" customWidth="1"/>
    <col min="10" max="16384" width="8" style="213"/>
  </cols>
  <sheetData>
    <row r="1" ht="25.5" customHeight="1" spans="1:9">
      <c r="A1" s="214" t="s">
        <v>9</v>
      </c>
      <c r="B1" s="215"/>
      <c r="C1" s="215"/>
      <c r="D1" s="215"/>
      <c r="E1" s="215"/>
      <c r="F1" s="215"/>
      <c r="G1" s="215"/>
      <c r="H1" s="215"/>
      <c r="I1" s="229"/>
    </row>
    <row r="2" ht="10.5" customHeight="1" spans="1:9">
      <c r="A2" s="216"/>
      <c r="B2" s="217"/>
      <c r="C2" s="217"/>
      <c r="D2" s="217"/>
      <c r="E2" s="217"/>
      <c r="F2" s="217"/>
      <c r="G2" s="218"/>
      <c r="H2" s="218"/>
      <c r="I2" s="230"/>
    </row>
    <row r="3" ht="36.75" customHeight="1" spans="1:10">
      <c r="A3" s="219" t="s">
        <v>10</v>
      </c>
      <c r="B3" s="220"/>
      <c r="C3" s="220"/>
      <c r="D3" s="220"/>
      <c r="E3" s="220"/>
      <c r="F3" s="220"/>
      <c r="G3" s="220" t="s">
        <v>11</v>
      </c>
      <c r="H3" s="220"/>
      <c r="I3" s="231"/>
      <c r="J3" s="217"/>
    </row>
    <row r="4" ht="24.95" customHeight="1" spans="1:9">
      <c r="A4" s="219" t="s">
        <v>12</v>
      </c>
      <c r="B4" s="220"/>
      <c r="C4" s="220"/>
      <c r="D4" s="220"/>
      <c r="E4" s="220"/>
      <c r="F4" s="220"/>
      <c r="G4" s="220"/>
      <c r="H4" s="220"/>
      <c r="I4" s="231"/>
    </row>
    <row r="5" ht="12.75" customHeight="1" spans="1:9">
      <c r="A5" s="221" t="s">
        <v>13</v>
      </c>
      <c r="B5" s="222"/>
      <c r="C5" s="222"/>
      <c r="D5" s="222"/>
      <c r="E5" s="222"/>
      <c r="F5" s="222"/>
      <c r="G5" s="222"/>
      <c r="H5" s="222"/>
      <c r="I5" s="232"/>
    </row>
    <row r="6" ht="60" customHeight="1" spans="1:9">
      <c r="A6" s="219" t="s">
        <v>14</v>
      </c>
      <c r="B6" s="220"/>
      <c r="C6" s="220"/>
      <c r="D6" s="220"/>
      <c r="E6" s="220"/>
      <c r="F6" s="220"/>
      <c r="G6" s="220"/>
      <c r="H6" s="220"/>
      <c r="I6" s="231"/>
    </row>
    <row r="7" ht="25.5" customHeight="1" spans="1:9">
      <c r="A7" s="219" t="s">
        <v>15</v>
      </c>
      <c r="B7" s="220"/>
      <c r="C7" s="220"/>
      <c r="D7" s="220"/>
      <c r="E7" s="220"/>
      <c r="F7" s="220"/>
      <c r="G7" s="220"/>
      <c r="H7" s="220"/>
      <c r="I7" s="231"/>
    </row>
    <row r="8" ht="65.25" customHeight="1" spans="1:9">
      <c r="A8" s="219" t="s">
        <v>16</v>
      </c>
      <c r="B8" s="220"/>
      <c r="C8" s="220"/>
      <c r="D8" s="220"/>
      <c r="E8" s="220"/>
      <c r="F8" s="220"/>
      <c r="G8" s="220"/>
      <c r="H8" s="220"/>
      <c r="I8" s="231"/>
    </row>
    <row r="9" ht="43.5" customHeight="1" spans="1:9">
      <c r="A9" s="219" t="s">
        <v>17</v>
      </c>
      <c r="B9" s="220"/>
      <c r="C9" s="220"/>
      <c r="D9" s="220"/>
      <c r="E9" s="220"/>
      <c r="F9" s="220"/>
      <c r="G9" s="220"/>
      <c r="H9" s="220"/>
      <c r="I9" s="231"/>
    </row>
    <row r="10" ht="33" customHeight="1" spans="1:9">
      <c r="A10" s="219" t="s">
        <v>18</v>
      </c>
      <c r="B10" s="220"/>
      <c r="C10" s="220"/>
      <c r="D10" s="220"/>
      <c r="E10" s="220"/>
      <c r="F10" s="220"/>
      <c r="G10" s="220"/>
      <c r="H10" s="220"/>
      <c r="I10" s="231"/>
    </row>
    <row r="11" ht="33" customHeight="1" spans="1:9">
      <c r="A11" s="219" t="s">
        <v>19</v>
      </c>
      <c r="B11" s="220"/>
      <c r="C11" s="220"/>
      <c r="D11" s="220"/>
      <c r="E11" s="220"/>
      <c r="F11" s="220"/>
      <c r="G11" s="220"/>
      <c r="H11" s="220"/>
      <c r="I11" s="231"/>
    </row>
    <row r="12" ht="33" customHeight="1" spans="1:9">
      <c r="A12" s="219" t="s">
        <v>20</v>
      </c>
      <c r="B12" s="220"/>
      <c r="C12" s="220"/>
      <c r="D12" s="220"/>
      <c r="E12" s="220"/>
      <c r="F12" s="220"/>
      <c r="G12" s="220"/>
      <c r="H12" s="220"/>
      <c r="I12" s="231"/>
    </row>
    <row r="13" ht="20.25" customHeight="1" spans="1:9">
      <c r="A13" s="221" t="s">
        <v>21</v>
      </c>
      <c r="B13" s="222"/>
      <c r="C13" s="222"/>
      <c r="D13" s="222"/>
      <c r="E13" s="222"/>
      <c r="F13" s="222"/>
      <c r="G13" s="222"/>
      <c r="H13" s="222"/>
      <c r="I13" s="232"/>
    </row>
    <row r="14" ht="20.25" customHeight="1" spans="1:9">
      <c r="A14" s="219" t="s">
        <v>22</v>
      </c>
      <c r="B14" s="220"/>
      <c r="C14" s="220"/>
      <c r="D14" s="220"/>
      <c r="E14" s="220"/>
      <c r="F14" s="220"/>
      <c r="G14" s="220"/>
      <c r="H14" s="220"/>
      <c r="I14" s="231"/>
    </row>
    <row r="15" ht="47.25" customHeight="1" spans="1:9">
      <c r="A15" s="219" t="s">
        <v>23</v>
      </c>
      <c r="B15" s="220"/>
      <c r="C15" s="220"/>
      <c r="D15" s="220"/>
      <c r="E15" s="220"/>
      <c r="F15" s="220"/>
      <c r="G15" s="220"/>
      <c r="H15" s="220"/>
      <c r="I15" s="231"/>
    </row>
    <row r="16" ht="39" customHeight="1" spans="1:9">
      <c r="A16" s="219" t="s">
        <v>24</v>
      </c>
      <c r="B16" s="220"/>
      <c r="C16" s="220"/>
      <c r="D16" s="220"/>
      <c r="E16" s="220"/>
      <c r="F16" s="220"/>
      <c r="G16" s="220"/>
      <c r="H16" s="220"/>
      <c r="I16" s="231"/>
    </row>
    <row r="17" ht="30.75" customHeight="1" spans="1:9">
      <c r="A17" s="219" t="s">
        <v>25</v>
      </c>
      <c r="B17" s="220"/>
      <c r="C17" s="220"/>
      <c r="D17" s="220"/>
      <c r="E17" s="220"/>
      <c r="F17" s="220"/>
      <c r="G17" s="220"/>
      <c r="H17" s="220"/>
      <c r="I17" s="231"/>
    </row>
    <row r="18" ht="31.5" customHeight="1" spans="1:9">
      <c r="A18" s="219" t="s">
        <v>26</v>
      </c>
      <c r="B18" s="220"/>
      <c r="C18" s="220"/>
      <c r="D18" s="220"/>
      <c r="E18" s="220"/>
      <c r="F18" s="220"/>
      <c r="G18" s="220"/>
      <c r="H18" s="220"/>
      <c r="I18" s="231"/>
    </row>
    <row r="19" ht="18.75" customHeight="1" spans="1:9">
      <c r="A19" s="223" t="s">
        <v>27</v>
      </c>
      <c r="B19" s="224"/>
      <c r="C19" s="224"/>
      <c r="D19" s="224"/>
      <c r="E19" s="224"/>
      <c r="F19" s="224"/>
      <c r="G19" s="224"/>
      <c r="H19" s="224"/>
      <c r="I19" s="233"/>
    </row>
    <row r="20" ht="33.75" customHeight="1" spans="1:9">
      <c r="A20" s="219" t="s">
        <v>28</v>
      </c>
      <c r="B20" s="220"/>
      <c r="C20" s="220"/>
      <c r="D20" s="220"/>
      <c r="E20" s="220"/>
      <c r="F20" s="220"/>
      <c r="G20" s="220"/>
      <c r="H20" s="220"/>
      <c r="I20" s="231"/>
    </row>
    <row r="21" ht="23.25" customHeight="1" spans="1:9">
      <c r="A21" s="216" t="s">
        <v>29</v>
      </c>
      <c r="B21" s="217"/>
      <c r="C21" s="217"/>
      <c r="D21" s="217"/>
      <c r="E21" s="217"/>
      <c r="F21" s="217"/>
      <c r="G21" s="217"/>
      <c r="H21" s="217"/>
      <c r="I21" s="234"/>
    </row>
    <row r="22" ht="23.25" customHeight="1" spans="1:9">
      <c r="A22" s="216" t="s">
        <v>30</v>
      </c>
      <c r="B22" s="217"/>
      <c r="C22" s="217"/>
      <c r="D22" s="217"/>
      <c r="E22" s="217"/>
      <c r="F22" s="217"/>
      <c r="G22" s="217"/>
      <c r="H22" s="217"/>
      <c r="I22" s="234"/>
    </row>
    <row r="23" ht="24.75" customHeight="1" spans="1:9">
      <c r="A23" s="225" t="s">
        <v>31</v>
      </c>
      <c r="B23" s="226"/>
      <c r="C23" s="226"/>
      <c r="D23" s="226"/>
      <c r="E23" s="226"/>
      <c r="F23" s="226"/>
      <c r="G23" s="226"/>
      <c r="H23" s="226"/>
      <c r="I23" s="235"/>
    </row>
    <row r="24" ht="21.75" customHeight="1" spans="1:9">
      <c r="A24" s="219" t="s">
        <v>32</v>
      </c>
      <c r="B24" s="220"/>
      <c r="C24" s="220"/>
      <c r="D24" s="220"/>
      <c r="E24" s="220"/>
      <c r="F24" s="220"/>
      <c r="G24" s="220"/>
      <c r="H24" s="220"/>
      <c r="I24" s="231"/>
    </row>
    <row r="25" ht="24.75" customHeight="1" spans="1:9">
      <c r="A25" s="225" t="s">
        <v>33</v>
      </c>
      <c r="B25" s="226"/>
      <c r="C25" s="226"/>
      <c r="D25" s="226"/>
      <c r="E25" s="226"/>
      <c r="F25" s="226"/>
      <c r="G25" s="226"/>
      <c r="H25" s="226"/>
      <c r="I25" s="235"/>
    </row>
    <row r="26" ht="33" customHeight="1" spans="1:9">
      <c r="A26" s="216" t="s">
        <v>34</v>
      </c>
      <c r="B26" s="217"/>
      <c r="C26" s="217"/>
      <c r="D26" s="217"/>
      <c r="E26" s="217"/>
      <c r="F26" s="217"/>
      <c r="G26" s="217"/>
      <c r="H26" s="217"/>
      <c r="I26" s="234"/>
    </row>
    <row r="27" ht="27.75" customHeight="1" spans="1:9">
      <c r="A27" s="219" t="s">
        <v>35</v>
      </c>
      <c r="B27" s="220"/>
      <c r="C27" s="220"/>
      <c r="D27" s="220"/>
      <c r="E27" s="220"/>
      <c r="F27" s="220"/>
      <c r="G27" s="220"/>
      <c r="H27" s="220"/>
      <c r="I27" s="231"/>
    </row>
    <row r="28" ht="34.5" customHeight="1" spans="1:9">
      <c r="A28" s="219" t="s">
        <v>36</v>
      </c>
      <c r="B28" s="220"/>
      <c r="C28" s="220"/>
      <c r="D28" s="220"/>
      <c r="E28" s="220"/>
      <c r="F28" s="220"/>
      <c r="G28" s="220"/>
      <c r="H28" s="220"/>
      <c r="I28" s="231"/>
    </row>
    <row r="29" ht="24.75" customHeight="1" spans="1:9">
      <c r="A29" s="227" t="s">
        <v>37</v>
      </c>
      <c r="B29" s="228"/>
      <c r="C29" s="228"/>
      <c r="D29" s="228"/>
      <c r="E29" s="228"/>
      <c r="F29" s="228"/>
      <c r="G29" s="228"/>
      <c r="H29" s="228"/>
      <c r="I29" s="236"/>
    </row>
    <row r="30" customHeight="1" spans="1:9">
      <c r="A30" s="220"/>
      <c r="B30" s="220"/>
      <c r="C30" s="220"/>
      <c r="D30" s="220"/>
      <c r="E30" s="220"/>
      <c r="F30" s="220"/>
      <c r="G30" s="220"/>
      <c r="H30" s="220"/>
      <c r="I30" s="220"/>
    </row>
    <row r="31" customHeight="1" spans="1:9">
      <c r="A31" s="220"/>
      <c r="B31" s="220"/>
      <c r="C31" s="220"/>
      <c r="D31" s="220"/>
      <c r="E31" s="220"/>
      <c r="F31" s="220"/>
      <c r="G31" s="220"/>
      <c r="H31" s="220"/>
      <c r="I31" s="220"/>
    </row>
    <row r="32" customHeight="1" spans="1:9">
      <c r="A32" s="220"/>
      <c r="B32" s="220"/>
      <c r="C32" s="220"/>
      <c r="D32" s="220"/>
      <c r="E32" s="220"/>
      <c r="F32" s="220"/>
      <c r="G32" s="220"/>
      <c r="H32" s="220"/>
      <c r="I32" s="220"/>
    </row>
    <row r="33" customHeight="1" spans="1:9">
      <c r="A33" s="220"/>
      <c r="B33" s="220"/>
      <c r="C33" s="220"/>
      <c r="D33" s="220"/>
      <c r="E33" s="220"/>
      <c r="F33" s="220"/>
      <c r="G33" s="220"/>
      <c r="H33" s="220"/>
      <c r="I33" s="220"/>
    </row>
  </sheetData>
  <mergeCells count="34">
    <mergeCell ref="A1:I1"/>
    <mergeCell ref="A2:I2"/>
    <mergeCell ref="A3:F3"/>
    <mergeCell ref="G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s>
  <printOptions horizontalCentered="1"/>
  <pageMargins left="0.55" right="0.55" top="0.79" bottom="0.79" header="0.51" footer="0.51"/>
  <pageSetup paperSize="9" orientation="portrait" errors="blank"/>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9"/>
  <sheetViews>
    <sheetView showZeros="0" view="pageBreakPreview" zoomScaleNormal="100" workbookViewId="0">
      <selection activeCell="D13" sqref="D13"/>
    </sheetView>
  </sheetViews>
  <sheetFormatPr defaultColWidth="9.25" defaultRowHeight="28.5" customHeight="1" outlineLevelCol="7"/>
  <cols>
    <col min="1" max="1" width="7.25" style="185" customWidth="1"/>
    <col min="2" max="2" width="13.375" style="185" customWidth="1"/>
    <col min="3" max="3" width="41.5" style="185" customWidth="1"/>
    <col min="4" max="4" width="22" style="186" customWidth="1"/>
    <col min="5" max="5" width="10.75" style="185" customWidth="1"/>
    <col min="6" max="6" width="9.5" style="185" customWidth="1"/>
    <col min="7" max="7" width="37.375" style="185" customWidth="1"/>
    <col min="8" max="16384" width="9.25" style="185"/>
  </cols>
  <sheetData>
    <row r="1" ht="27.75" customHeight="1" spans="1:4">
      <c r="A1" s="187" t="s">
        <v>38</v>
      </c>
      <c r="B1" s="187"/>
      <c r="C1" s="187"/>
      <c r="D1" s="187"/>
    </row>
    <row r="2" s="184" customFormat="1" ht="24.95" customHeight="1" spans="1:4">
      <c r="A2" s="188" t="s">
        <v>39</v>
      </c>
      <c r="B2" s="189"/>
      <c r="C2" s="189"/>
      <c r="D2" s="190" t="s">
        <v>40</v>
      </c>
    </row>
    <row r="3" s="147" customFormat="1" ht="24.95" customHeight="1" spans="1:4">
      <c r="A3" s="191" t="s">
        <v>41</v>
      </c>
      <c r="B3" s="192" t="s">
        <v>42</v>
      </c>
      <c r="C3" s="191" t="s">
        <v>43</v>
      </c>
      <c r="D3" s="193" t="s">
        <v>44</v>
      </c>
    </row>
    <row r="4" s="147" customFormat="1" ht="24.95" customHeight="1" spans="1:4">
      <c r="A4" s="194">
        <v>1</v>
      </c>
      <c r="B4" s="194" t="s">
        <v>45</v>
      </c>
      <c r="C4" s="195" t="s">
        <v>46</v>
      </c>
      <c r="D4" s="196"/>
    </row>
    <row r="5" s="147" customFormat="1" ht="24.95" customHeight="1" spans="1:4">
      <c r="A5" s="197">
        <v>2</v>
      </c>
      <c r="B5" s="197" t="s">
        <v>47</v>
      </c>
      <c r="C5" s="198" t="s">
        <v>48</v>
      </c>
      <c r="D5" s="196"/>
    </row>
    <row r="6" s="147" customFormat="1" ht="24.95" customHeight="1" spans="1:4">
      <c r="A6" s="197">
        <v>3</v>
      </c>
      <c r="B6" s="197" t="s">
        <v>49</v>
      </c>
      <c r="C6" s="198" t="s">
        <v>50</v>
      </c>
      <c r="D6" s="196"/>
    </row>
    <row r="7" s="147" customFormat="1" ht="24.95" customHeight="1" spans="1:4">
      <c r="A7" s="197">
        <v>4</v>
      </c>
      <c r="B7" s="197" t="s">
        <v>51</v>
      </c>
      <c r="C7" s="198" t="s">
        <v>52</v>
      </c>
      <c r="D7" s="196" t="s">
        <v>53</v>
      </c>
    </row>
    <row r="8" s="147" customFormat="1" ht="24.95" customHeight="1" spans="1:4">
      <c r="A8" s="194">
        <v>5</v>
      </c>
      <c r="B8" s="194" t="s">
        <v>54</v>
      </c>
      <c r="C8" s="195" t="s">
        <v>55</v>
      </c>
      <c r="D8" s="196" t="s">
        <v>53</v>
      </c>
    </row>
    <row r="9" s="147" customFormat="1" ht="24.95" customHeight="1" spans="1:4">
      <c r="A9" s="197">
        <v>6</v>
      </c>
      <c r="B9" s="197" t="s">
        <v>56</v>
      </c>
      <c r="C9" s="198" t="s">
        <v>57</v>
      </c>
      <c r="D9" s="196"/>
    </row>
    <row r="10" s="147" customFormat="1" ht="24.95" customHeight="1" spans="1:5">
      <c r="A10" s="194">
        <v>7</v>
      </c>
      <c r="B10" s="194" t="s">
        <v>58</v>
      </c>
      <c r="C10" s="198" t="s">
        <v>59</v>
      </c>
      <c r="D10" s="196" t="s">
        <v>53</v>
      </c>
      <c r="E10" s="177"/>
    </row>
    <row r="11" s="147" customFormat="1" ht="24.95" customHeight="1" spans="1:4">
      <c r="A11" s="194">
        <v>8</v>
      </c>
      <c r="B11" s="199" t="s">
        <v>60</v>
      </c>
      <c r="C11" s="200"/>
      <c r="D11" s="201">
        <f>SUM(D4:D10)</f>
        <v>0</v>
      </c>
    </row>
    <row r="12" s="147" customFormat="1" ht="24.95" customHeight="1" spans="1:5">
      <c r="A12" s="194">
        <v>9</v>
      </c>
      <c r="B12" s="202" t="s">
        <v>61</v>
      </c>
      <c r="C12" s="200"/>
      <c r="D12" s="203">
        <f>D11*0%</f>
        <v>0</v>
      </c>
      <c r="E12" s="204"/>
    </row>
    <row r="13" s="147" customFormat="1" ht="24.95" customHeight="1" spans="1:4">
      <c r="A13" s="194">
        <v>11</v>
      </c>
      <c r="B13" s="205" t="s">
        <v>62</v>
      </c>
      <c r="C13" s="206"/>
      <c r="D13" s="207" t="e">
        <f>D11+D12+#REF!</f>
        <v>#REF!</v>
      </c>
    </row>
    <row r="14" ht="24" customHeight="1" spans="2:4">
      <c r="B14" s="208"/>
      <c r="C14" s="208"/>
      <c r="D14" s="147"/>
    </row>
    <row r="15" ht="24" customHeight="1" spans="2:4">
      <c r="B15" s="208"/>
      <c r="C15" s="208"/>
      <c r="D15" s="209"/>
    </row>
    <row r="16" ht="24" customHeight="1" spans="2:4">
      <c r="B16" s="208"/>
      <c r="C16" s="210"/>
      <c r="D16" s="185"/>
    </row>
    <row r="17" ht="24" customHeight="1" spans="2:4">
      <c r="B17" s="208"/>
      <c r="C17" s="210"/>
      <c r="D17" s="185"/>
    </row>
    <row r="18" ht="24" customHeight="1" spans="2:4">
      <c r="B18" s="211"/>
      <c r="C18" s="211"/>
      <c r="D18" s="185"/>
    </row>
    <row r="19" ht="24" customHeight="1" spans="2:4">
      <c r="B19" s="211"/>
      <c r="C19" s="211"/>
      <c r="D19" s="185"/>
    </row>
    <row r="20" ht="24" customHeight="1" spans="2:4">
      <c r="B20" s="211"/>
      <c r="C20" s="211"/>
      <c r="D20" s="185"/>
    </row>
    <row r="21" ht="24" customHeight="1" spans="2:4">
      <c r="B21" s="211"/>
      <c r="C21" s="211"/>
      <c r="D21" s="185"/>
    </row>
    <row r="22" ht="24" customHeight="1" spans="2:8">
      <c r="B22" s="211"/>
      <c r="C22" s="211"/>
      <c r="D22" s="185"/>
      <c r="H22" s="212"/>
    </row>
    <row r="23" ht="24" customHeight="1" spans="2:4">
      <c r="B23" s="211"/>
      <c r="C23" s="211"/>
      <c r="D23" s="185"/>
    </row>
    <row r="24" ht="24" customHeight="1" spans="2:4">
      <c r="B24" s="211"/>
      <c r="C24" s="211"/>
      <c r="D24" s="185"/>
    </row>
    <row r="25" ht="24" customHeight="1" spans="2:4">
      <c r="B25" s="211"/>
      <c r="C25" s="211"/>
      <c r="D25" s="185"/>
    </row>
    <row r="26" ht="24" customHeight="1" spans="2:4">
      <c r="B26" s="211"/>
      <c r="C26" s="211"/>
      <c r="D26" s="185"/>
    </row>
    <row r="27" ht="24" customHeight="1" spans="2:4">
      <c r="B27" s="211"/>
      <c r="C27" s="211"/>
      <c r="D27" s="185"/>
    </row>
    <row r="28" ht="24" customHeight="1" spans="2:4">
      <c r="B28" s="211"/>
      <c r="C28" s="211"/>
      <c r="D28" s="185"/>
    </row>
    <row r="29" ht="24" customHeight="1" spans="2:4">
      <c r="B29" s="211"/>
      <c r="C29" s="211"/>
      <c r="D29" s="185"/>
    </row>
    <row r="30" ht="24" customHeight="1" spans="2:4">
      <c r="B30" s="211"/>
      <c r="C30" s="211"/>
      <c r="D30" s="185"/>
    </row>
    <row r="31" ht="24" customHeight="1" spans="2:4">
      <c r="B31" s="211"/>
      <c r="C31" s="211"/>
      <c r="D31" s="185"/>
    </row>
    <row r="32" ht="24" customHeight="1" spans="2:4">
      <c r="B32" s="211"/>
      <c r="C32" s="211"/>
      <c r="D32" s="185"/>
    </row>
    <row r="33" ht="24" customHeight="1" spans="2:4">
      <c r="B33" s="211"/>
      <c r="C33" s="211"/>
      <c r="D33" s="185"/>
    </row>
    <row r="34" ht="24" customHeight="1" spans="2:4">
      <c r="B34" s="211"/>
      <c r="C34" s="211"/>
      <c r="D34" s="185"/>
    </row>
    <row r="35" ht="24" customHeight="1" spans="2:4">
      <c r="B35" s="211"/>
      <c r="C35" s="211"/>
      <c r="D35" s="185"/>
    </row>
    <row r="36" ht="24" customHeight="1" spans="2:4">
      <c r="B36" s="211"/>
      <c r="C36" s="211"/>
      <c r="D36" s="212"/>
    </row>
    <row r="37" ht="24" customHeight="1" spans="2:4">
      <c r="B37" s="211"/>
      <c r="C37" s="211"/>
      <c r="D37" s="185"/>
    </row>
    <row r="38" ht="24" customHeight="1" spans="2:4">
      <c r="B38" s="211"/>
      <c r="C38" s="211"/>
      <c r="D38" s="185"/>
    </row>
    <row r="39" ht="24" customHeight="1" spans="2:4">
      <c r="B39" s="211"/>
      <c r="C39" s="211"/>
      <c r="D39" s="185"/>
    </row>
    <row r="40" ht="24" customHeight="1" spans="2:7">
      <c r="B40" s="211"/>
      <c r="C40" s="211"/>
      <c r="D40" s="185"/>
      <c r="G40" s="212"/>
    </row>
    <row r="41" ht="24" customHeight="1" spans="2:4">
      <c r="B41" s="211"/>
      <c r="C41" s="211"/>
      <c r="D41" s="185"/>
    </row>
    <row r="42" ht="24" customHeight="1" spans="2:4">
      <c r="B42" s="211"/>
      <c r="C42" s="211"/>
      <c r="D42" s="185"/>
    </row>
    <row r="43" ht="24" customHeight="1" spans="2:4">
      <c r="B43" s="211"/>
      <c r="C43" s="211"/>
      <c r="D43" s="185"/>
    </row>
    <row r="44" ht="24" customHeight="1" spans="2:4">
      <c r="B44" s="211"/>
      <c r="C44" s="211"/>
      <c r="D44" s="185"/>
    </row>
    <row r="45" ht="24" customHeight="1" spans="2:4">
      <c r="B45" s="211"/>
      <c r="C45" s="211"/>
      <c r="D45" s="185"/>
    </row>
    <row r="46" ht="24" customHeight="1" spans="2:4">
      <c r="B46" s="211"/>
      <c r="C46" s="211"/>
      <c r="D46" s="185"/>
    </row>
    <row r="47" ht="24" customHeight="1" spans="2:4">
      <c r="B47" s="211"/>
      <c r="C47" s="211"/>
      <c r="D47" s="185"/>
    </row>
    <row r="48" ht="24" customHeight="1" spans="2:4">
      <c r="B48" s="211"/>
      <c r="C48" s="211"/>
      <c r="D48" s="185"/>
    </row>
    <row r="49" ht="24" customHeight="1" spans="2:4">
      <c r="B49" s="211"/>
      <c r="C49" s="211"/>
      <c r="D49" s="185"/>
    </row>
    <row r="50" ht="24" customHeight="1" spans="2:4">
      <c r="B50" s="210"/>
      <c r="C50" s="210"/>
      <c r="D50" s="185"/>
    </row>
    <row r="51" ht="24" customHeight="1" spans="2:4">
      <c r="B51" s="210"/>
      <c r="C51" s="210"/>
      <c r="D51" s="185"/>
    </row>
    <row r="52" ht="24" customHeight="1" spans="2:4">
      <c r="B52" s="208"/>
      <c r="C52" s="208"/>
      <c r="D52" s="185"/>
    </row>
    <row r="53" ht="24" customHeight="1" spans="4:4">
      <c r="D53" s="185"/>
    </row>
    <row r="54" ht="24" customHeight="1" spans="4:4">
      <c r="D54" s="185"/>
    </row>
    <row r="55" ht="24" customHeight="1" spans="4:4">
      <c r="D55" s="185"/>
    </row>
    <row r="56" ht="24" customHeight="1" spans="4:4">
      <c r="D56" s="185"/>
    </row>
    <row r="57" ht="24" customHeight="1" spans="4:4">
      <c r="D57" s="185"/>
    </row>
    <row r="58" ht="24" customHeight="1" spans="4:4">
      <c r="D58" s="185"/>
    </row>
    <row r="59" ht="24" customHeight="1" spans="4:4">
      <c r="D59" s="185"/>
    </row>
    <row r="60" ht="24" customHeight="1" spans="4:4">
      <c r="D60" s="185"/>
    </row>
    <row r="61" ht="24" customHeight="1" spans="4:4">
      <c r="D61" s="185"/>
    </row>
    <row r="62" ht="24" customHeight="1" spans="4:4">
      <c r="D62" s="185"/>
    </row>
    <row r="63" ht="24" customHeight="1" spans="4:4">
      <c r="D63" s="185"/>
    </row>
    <row r="64" ht="24" customHeight="1" spans="4:4">
      <c r="D64" s="185"/>
    </row>
    <row r="65" ht="24" customHeight="1" spans="4:4">
      <c r="D65" s="185"/>
    </row>
    <row r="66" ht="39" customHeight="1" spans="4:4">
      <c r="D66" s="185"/>
    </row>
    <row r="67" ht="39" customHeight="1" spans="4:4">
      <c r="D67" s="185"/>
    </row>
    <row r="68" ht="39" customHeight="1" spans="4:4">
      <c r="D68" s="185"/>
    </row>
    <row r="69" ht="39" customHeight="1" spans="4:4">
      <c r="D69" s="185"/>
    </row>
    <row r="70" ht="15.6" spans="4:4">
      <c r="D70" s="185"/>
    </row>
    <row r="71" ht="39" customHeight="1" spans="4:4">
      <c r="D71" s="185"/>
    </row>
    <row r="72" ht="39" customHeight="1" spans="4:4">
      <c r="D72" s="185"/>
    </row>
    <row r="73" ht="39" customHeight="1" spans="4:4">
      <c r="D73" s="185"/>
    </row>
    <row r="74" ht="39" customHeight="1" spans="4:4">
      <c r="D74" s="185"/>
    </row>
    <row r="75" ht="39" customHeight="1" spans="4:4">
      <c r="D75" s="185"/>
    </row>
    <row r="76" ht="39" customHeight="1" spans="4:4">
      <c r="D76" s="185"/>
    </row>
    <row r="77" ht="39" customHeight="1" spans="4:4">
      <c r="D77" s="185"/>
    </row>
    <row r="78" ht="39" customHeight="1" spans="4:4">
      <c r="D78" s="185"/>
    </row>
    <row r="79" ht="39" customHeight="1" spans="4:4">
      <c r="D79" s="185"/>
    </row>
    <row r="80" ht="39" customHeight="1" spans="4:4">
      <c r="D80" s="185"/>
    </row>
    <row r="81" ht="39" customHeight="1" spans="4:4">
      <c r="D81" s="185"/>
    </row>
    <row r="82" ht="39" customHeight="1" spans="4:4">
      <c r="D82" s="185"/>
    </row>
    <row r="83" ht="39" customHeight="1" spans="4:4">
      <c r="D83" s="185"/>
    </row>
    <row r="84" ht="39" customHeight="1" spans="4:4">
      <c r="D84" s="185"/>
    </row>
    <row r="85" ht="39" customHeight="1" spans="4:4">
      <c r="D85" s="185"/>
    </row>
    <row r="86" ht="39" customHeight="1" spans="4:4">
      <c r="D86" s="185"/>
    </row>
    <row r="87" ht="39" customHeight="1" spans="4:4">
      <c r="D87" s="185"/>
    </row>
    <row r="88" ht="39" customHeight="1" spans="4:4">
      <c r="D88" s="185"/>
    </row>
    <row r="89" ht="39" customHeight="1" spans="4:4">
      <c r="D89" s="185"/>
    </row>
    <row r="90" ht="39" customHeight="1" spans="4:4">
      <c r="D90" s="185"/>
    </row>
    <row r="91" ht="39" customHeight="1" spans="4:4">
      <c r="D91" s="185"/>
    </row>
    <row r="92" ht="39" customHeight="1" spans="4:4">
      <c r="D92" s="185"/>
    </row>
    <row r="93" ht="39" customHeight="1" spans="4:4">
      <c r="D93" s="185"/>
    </row>
    <row r="94" ht="39" customHeight="1" spans="4:4">
      <c r="D94" s="185"/>
    </row>
    <row r="95" ht="39" customHeight="1" spans="4:4">
      <c r="D95" s="185"/>
    </row>
    <row r="96" ht="39" customHeight="1" spans="4:4">
      <c r="D96" s="185"/>
    </row>
    <row r="97" ht="39" customHeight="1" spans="4:4">
      <c r="D97" s="185"/>
    </row>
    <row r="98" ht="39" customHeight="1" spans="4:4">
      <c r="D98" s="185"/>
    </row>
    <row r="99" ht="39" customHeight="1" spans="4:4">
      <c r="D99" s="185"/>
    </row>
    <row r="100" ht="39" customHeight="1" spans="4:4">
      <c r="D100" s="185"/>
    </row>
    <row r="101" ht="39" customHeight="1" spans="4:4">
      <c r="D101" s="185"/>
    </row>
    <row r="102" ht="39" customHeight="1" spans="4:4">
      <c r="D102" s="185"/>
    </row>
    <row r="103" ht="39" customHeight="1" spans="4:4">
      <c r="D103" s="185"/>
    </row>
    <row r="104" ht="39" customHeight="1" spans="4:4">
      <c r="D104" s="185"/>
    </row>
    <row r="105" ht="39" customHeight="1" spans="4:4">
      <c r="D105" s="185"/>
    </row>
    <row r="106" ht="39" customHeight="1" spans="4:4">
      <c r="D106" s="185"/>
    </row>
    <row r="107" ht="39" customHeight="1" spans="4:4">
      <c r="D107" s="185"/>
    </row>
    <row r="108" ht="39" customHeight="1" spans="4:4">
      <c r="D108" s="185"/>
    </row>
    <row r="109" ht="39" customHeight="1" spans="4:4">
      <c r="D109" s="185"/>
    </row>
    <row r="110" ht="39" customHeight="1" spans="4:4">
      <c r="D110" s="185"/>
    </row>
    <row r="111" ht="39" customHeight="1" spans="4:4">
      <c r="D111" s="185"/>
    </row>
    <row r="112" ht="39" customHeight="1" spans="4:4">
      <c r="D112" s="185"/>
    </row>
    <row r="113" ht="39" customHeight="1" spans="4:4">
      <c r="D113" s="185"/>
    </row>
    <row r="114" ht="39" customHeight="1" spans="4:4">
      <c r="D114" s="185"/>
    </row>
    <row r="115" ht="39" customHeight="1" spans="4:4">
      <c r="D115" s="185"/>
    </row>
    <row r="116" ht="39" customHeight="1" spans="4:4">
      <c r="D116" s="185"/>
    </row>
    <row r="117" ht="39" customHeight="1" spans="4:4">
      <c r="D117" s="185"/>
    </row>
    <row r="118" ht="39" customHeight="1" spans="4:4">
      <c r="D118" s="185"/>
    </row>
    <row r="119" ht="39" customHeight="1" spans="4:4">
      <c r="D119" s="185"/>
    </row>
    <row r="120" ht="39" customHeight="1" spans="4:4">
      <c r="D120" s="185"/>
    </row>
    <row r="121" ht="39" customHeight="1" spans="4:4">
      <c r="D121" s="185"/>
    </row>
    <row r="122" ht="39" customHeight="1" spans="4:4">
      <c r="D122" s="185"/>
    </row>
    <row r="123" ht="39" customHeight="1" spans="4:4">
      <c r="D123" s="185"/>
    </row>
    <row r="124" ht="39" customHeight="1" spans="4:4">
      <c r="D124" s="185"/>
    </row>
    <row r="125" ht="39" customHeight="1" spans="4:4">
      <c r="D125" s="185"/>
    </row>
    <row r="126" ht="39" customHeight="1" spans="4:4">
      <c r="D126" s="185"/>
    </row>
    <row r="127" ht="39" customHeight="1" spans="4:4">
      <c r="D127" s="185"/>
    </row>
    <row r="128" ht="39" customHeight="1" spans="4:4">
      <c r="D128" s="185"/>
    </row>
    <row r="129" ht="39" customHeight="1" spans="4:4">
      <c r="D129" s="185"/>
    </row>
    <row r="130" ht="39" customHeight="1" spans="4:4">
      <c r="D130" s="185"/>
    </row>
    <row r="131" ht="39" customHeight="1" spans="4:4">
      <c r="D131" s="185"/>
    </row>
    <row r="132" ht="39" customHeight="1" spans="4:4">
      <c r="D132" s="185"/>
    </row>
    <row r="133" ht="39" customHeight="1" spans="4:4">
      <c r="D133" s="185"/>
    </row>
    <row r="134" ht="39" customHeight="1" spans="4:4">
      <c r="D134" s="185"/>
    </row>
    <row r="135" ht="39" customHeight="1" spans="4:4">
      <c r="D135" s="185"/>
    </row>
    <row r="136" ht="39" customHeight="1" spans="4:4">
      <c r="D136" s="185"/>
    </row>
    <row r="137" ht="39" customHeight="1" spans="4:4">
      <c r="D137" s="185"/>
    </row>
    <row r="138" ht="39" customHeight="1" spans="4:4">
      <c r="D138" s="185"/>
    </row>
    <row r="139" ht="39" customHeight="1" spans="4:4">
      <c r="D139" s="185"/>
    </row>
    <row r="140" ht="39" customHeight="1" spans="4:4">
      <c r="D140" s="185"/>
    </row>
    <row r="141" ht="39" customHeight="1" spans="4:4">
      <c r="D141" s="185"/>
    </row>
    <row r="142" ht="39" customHeight="1" spans="4:4">
      <c r="D142" s="185"/>
    </row>
    <row r="143" ht="39" customHeight="1" spans="4:4">
      <c r="D143" s="185"/>
    </row>
    <row r="144" ht="39" customHeight="1" spans="4:4">
      <c r="D144" s="185"/>
    </row>
    <row r="145" ht="39" customHeight="1" spans="4:4">
      <c r="D145" s="185"/>
    </row>
    <row r="146" ht="39" customHeight="1" spans="4:4">
      <c r="D146" s="185"/>
    </row>
    <row r="147" ht="39" customHeight="1" spans="4:4">
      <c r="D147" s="185"/>
    </row>
    <row r="148" ht="39" customHeight="1" spans="4:4">
      <c r="D148" s="185"/>
    </row>
    <row r="149" ht="39" customHeight="1" spans="4:4">
      <c r="D149" s="185"/>
    </row>
    <row r="150" ht="39" customHeight="1" spans="4:4">
      <c r="D150" s="185"/>
    </row>
    <row r="151" ht="15.6" spans="4:4">
      <c r="D151" s="185"/>
    </row>
    <row r="152" ht="39" customHeight="1" spans="4:4">
      <c r="D152" s="185"/>
    </row>
    <row r="153" ht="39" customHeight="1" spans="4:4">
      <c r="D153" s="185"/>
    </row>
    <row r="154" ht="39" customHeight="1" spans="4:4">
      <c r="D154" s="185"/>
    </row>
    <row r="155" ht="39" customHeight="1" spans="4:4">
      <c r="D155" s="185"/>
    </row>
    <row r="156" ht="39" customHeight="1" spans="4:4">
      <c r="D156" s="185"/>
    </row>
    <row r="157" ht="39" customHeight="1" spans="4:4">
      <c r="D157" s="185"/>
    </row>
    <row r="158" ht="39" customHeight="1" spans="4:4">
      <c r="D158" s="185"/>
    </row>
    <row r="159" ht="39" customHeight="1" spans="4:4">
      <c r="D159" s="185"/>
    </row>
    <row r="160" ht="39" customHeight="1" spans="4:4">
      <c r="D160" s="185"/>
    </row>
    <row r="161" ht="39" customHeight="1" spans="4:4">
      <c r="D161" s="185"/>
    </row>
    <row r="162" ht="39" customHeight="1" spans="4:4">
      <c r="D162" s="185"/>
    </row>
    <row r="163" ht="39" customHeight="1" spans="4:4">
      <c r="D163" s="185"/>
    </row>
    <row r="164" ht="39" customHeight="1" spans="4:4">
      <c r="D164" s="185"/>
    </row>
    <row r="165" ht="39" customHeight="1" spans="4:4">
      <c r="D165" s="185"/>
    </row>
    <row r="166" ht="39" customHeight="1" spans="4:4">
      <c r="D166" s="185"/>
    </row>
    <row r="167" ht="39" customHeight="1" spans="4:4">
      <c r="D167" s="185"/>
    </row>
    <row r="168" ht="39" customHeight="1" spans="4:4">
      <c r="D168" s="185"/>
    </row>
    <row r="169" ht="39" customHeight="1" spans="4:4">
      <c r="D169" s="185"/>
    </row>
    <row r="170" ht="15.6" spans="4:4">
      <c r="D170" s="185"/>
    </row>
    <row r="171" ht="39" customHeight="1" spans="4:4">
      <c r="D171" s="185"/>
    </row>
    <row r="172" ht="39" customHeight="1" spans="4:4">
      <c r="D172" s="185"/>
    </row>
    <row r="173" ht="39" customHeight="1" spans="4:4">
      <c r="D173" s="185"/>
    </row>
    <row r="174" ht="39" customHeight="1" spans="4:4">
      <c r="D174" s="185"/>
    </row>
    <row r="175" ht="39" customHeight="1" spans="4:4">
      <c r="D175" s="185"/>
    </row>
    <row r="176" ht="39" customHeight="1" spans="4:4">
      <c r="D176" s="185"/>
    </row>
    <row r="177" ht="39" customHeight="1" spans="4:4">
      <c r="D177" s="185"/>
    </row>
    <row r="178" ht="39" customHeight="1" spans="4:4">
      <c r="D178" s="185"/>
    </row>
    <row r="179" ht="39" customHeight="1" spans="4:4">
      <c r="D179" s="185"/>
    </row>
    <row r="180" ht="39" customHeight="1" spans="4:4">
      <c r="D180" s="185"/>
    </row>
    <row r="181" ht="39" customHeight="1" spans="4:4">
      <c r="D181" s="185"/>
    </row>
    <row r="182" ht="39" customHeight="1" spans="4:4">
      <c r="D182" s="185"/>
    </row>
    <row r="183" ht="39" customHeight="1" spans="4:4">
      <c r="D183" s="185"/>
    </row>
    <row r="184" ht="39" customHeight="1" spans="4:4">
      <c r="D184" s="185"/>
    </row>
    <row r="185" ht="39" customHeight="1" spans="4:4">
      <c r="D185" s="185"/>
    </row>
    <row r="186" ht="39" customHeight="1" spans="4:4">
      <c r="D186" s="185"/>
    </row>
    <row r="187" ht="39" customHeight="1" spans="4:4">
      <c r="D187" s="185"/>
    </row>
    <row r="188" ht="39" customHeight="1" spans="4:4">
      <c r="D188" s="185"/>
    </row>
    <row r="189" ht="39" customHeight="1" spans="4:4">
      <c r="D189" s="185"/>
    </row>
    <row r="190" ht="39" customHeight="1" spans="4:4">
      <c r="D190" s="185"/>
    </row>
    <row r="191" ht="39" customHeight="1" spans="4:4">
      <c r="D191" s="185"/>
    </row>
    <row r="192" ht="39" customHeight="1" spans="4:4">
      <c r="D192" s="185"/>
    </row>
    <row r="193" ht="39" customHeight="1" spans="4:4">
      <c r="D193" s="185"/>
    </row>
    <row r="194" ht="39" customHeight="1" spans="4:4">
      <c r="D194" s="185"/>
    </row>
    <row r="195" ht="39" customHeight="1" spans="4:4">
      <c r="D195" s="185"/>
    </row>
    <row r="196" ht="39" customHeight="1" spans="4:4">
      <c r="D196" s="185"/>
    </row>
    <row r="197" ht="39" customHeight="1" spans="4:4">
      <c r="D197" s="185"/>
    </row>
    <row r="198" ht="39" customHeight="1" spans="4:4">
      <c r="D198" s="185"/>
    </row>
    <row r="199" ht="39" customHeight="1" spans="4:4">
      <c r="D199" s="185"/>
    </row>
    <row r="200" ht="39" customHeight="1" spans="4:4">
      <c r="D200" s="185"/>
    </row>
    <row r="201" ht="39" customHeight="1" spans="4:4">
      <c r="D201" s="185"/>
    </row>
    <row r="202" ht="39" customHeight="1" spans="4:4">
      <c r="D202" s="185"/>
    </row>
    <row r="203" ht="39" customHeight="1" spans="4:4">
      <c r="D203" s="185"/>
    </row>
    <row r="204" ht="39" customHeight="1" spans="4:4">
      <c r="D204" s="185"/>
    </row>
    <row r="205" ht="39" customHeight="1" spans="4:4">
      <c r="D205" s="185"/>
    </row>
    <row r="206" ht="39" customHeight="1" spans="4:4">
      <c r="D206" s="185"/>
    </row>
    <row r="207" ht="39" customHeight="1" spans="4:4">
      <c r="D207" s="185"/>
    </row>
    <row r="208" ht="39" customHeight="1" spans="4:4">
      <c r="D208" s="185"/>
    </row>
    <row r="209" ht="39" customHeight="1" spans="4:4">
      <c r="D209" s="185"/>
    </row>
    <row r="210" ht="39" customHeight="1" spans="4:4">
      <c r="D210" s="185"/>
    </row>
    <row r="211" ht="39" customHeight="1" spans="4:4">
      <c r="D211" s="185"/>
    </row>
    <row r="212" ht="39" customHeight="1" spans="4:4">
      <c r="D212" s="185"/>
    </row>
    <row r="213" ht="39" customHeight="1" spans="4:4">
      <c r="D213" s="185"/>
    </row>
    <row r="214" ht="39" customHeight="1" spans="4:4">
      <c r="D214" s="185"/>
    </row>
    <row r="215" ht="39" customHeight="1" spans="4:4">
      <c r="D215" s="185"/>
    </row>
    <row r="216" ht="39" customHeight="1" spans="4:4">
      <c r="D216" s="185"/>
    </row>
    <row r="217" ht="39" customHeight="1" spans="4:4">
      <c r="D217" s="185"/>
    </row>
    <row r="218" ht="39" customHeight="1" spans="4:4">
      <c r="D218" s="185"/>
    </row>
    <row r="219" ht="39" customHeight="1" spans="4:4">
      <c r="D219" s="185"/>
    </row>
    <row r="220" ht="39" customHeight="1" spans="4:4">
      <c r="D220" s="185"/>
    </row>
    <row r="221" ht="39" customHeight="1" spans="4:4">
      <c r="D221" s="185"/>
    </row>
    <row r="222" ht="39" customHeight="1" spans="4:4">
      <c r="D222" s="185"/>
    </row>
    <row r="223" ht="39" customHeight="1" spans="4:4">
      <c r="D223" s="185"/>
    </row>
    <row r="224" ht="39" customHeight="1" spans="4:4">
      <c r="D224" s="185"/>
    </row>
    <row r="225" ht="39" customHeight="1" spans="4:4">
      <c r="D225" s="185"/>
    </row>
    <row r="226" ht="39" customHeight="1" spans="4:4">
      <c r="D226" s="185"/>
    </row>
    <row r="227" ht="39" customHeight="1" spans="4:4">
      <c r="D227" s="185"/>
    </row>
    <row r="228" ht="39" customHeight="1" spans="2:4">
      <c r="B228" s="210"/>
      <c r="C228" s="210"/>
      <c r="D228" s="185"/>
    </row>
    <row r="229" ht="39" customHeight="1" spans="2:4">
      <c r="B229" s="210"/>
      <c r="C229" s="210"/>
      <c r="D229" s="185"/>
    </row>
    <row r="230" ht="39" customHeight="1" spans="2:4">
      <c r="B230" s="210"/>
      <c r="C230" s="210"/>
      <c r="D230" s="185"/>
    </row>
    <row r="231" ht="39" customHeight="1" spans="2:4">
      <c r="B231" s="210"/>
      <c r="C231" s="210"/>
      <c r="D231" s="185"/>
    </row>
    <row r="232" ht="39" customHeight="1" spans="4:4">
      <c r="D232" s="185"/>
    </row>
    <row r="233" ht="39" customHeight="1" spans="4:4">
      <c r="D233" s="185"/>
    </row>
    <row r="234" ht="39" customHeight="1" spans="4:4">
      <c r="D234" s="185"/>
    </row>
    <row r="235" ht="39" customHeight="1" spans="4:4">
      <c r="D235" s="185"/>
    </row>
    <row r="236" ht="39" customHeight="1" spans="4:4">
      <c r="D236" s="185"/>
    </row>
    <row r="237" ht="39" customHeight="1" spans="4:4">
      <c r="D237" s="185"/>
    </row>
    <row r="238" ht="39" customHeight="1" spans="4:4">
      <c r="D238" s="185"/>
    </row>
    <row r="239" ht="39" customHeight="1" spans="4:4">
      <c r="D239" s="185"/>
    </row>
    <row r="240" ht="39" customHeight="1" spans="4:4">
      <c r="D240" s="185"/>
    </row>
    <row r="241" ht="39" customHeight="1" spans="4:4">
      <c r="D241" s="185"/>
    </row>
    <row r="242" ht="39" customHeight="1" spans="4:4">
      <c r="D242" s="185"/>
    </row>
    <row r="243" ht="39" customHeight="1" spans="4:4">
      <c r="D243" s="185"/>
    </row>
    <row r="244" ht="39" customHeight="1" spans="4:4">
      <c r="D244" s="185"/>
    </row>
    <row r="245" ht="39" customHeight="1" spans="4:4">
      <c r="D245" s="185"/>
    </row>
    <row r="246" ht="39" customHeight="1" spans="4:4">
      <c r="D246" s="185"/>
    </row>
    <row r="247" ht="39" customHeight="1" spans="4:4">
      <c r="D247" s="185"/>
    </row>
    <row r="248" ht="39" customHeight="1" spans="4:4">
      <c r="D248" s="185"/>
    </row>
    <row r="249" ht="39" customHeight="1" spans="4:4">
      <c r="D249" s="185"/>
    </row>
    <row r="250" ht="39" customHeight="1" spans="4:4">
      <c r="D250" s="185"/>
    </row>
    <row r="251" ht="39" customHeight="1" spans="4:4">
      <c r="D251" s="185"/>
    </row>
    <row r="252" ht="39" customHeight="1" spans="4:4">
      <c r="D252" s="185"/>
    </row>
    <row r="253" ht="39" customHeight="1" spans="4:4">
      <c r="D253" s="185"/>
    </row>
    <row r="254" ht="39" customHeight="1" spans="4:4">
      <c r="D254" s="185"/>
    </row>
    <row r="255" ht="39" customHeight="1" spans="4:4">
      <c r="D255" s="185"/>
    </row>
    <row r="256" ht="39" customHeight="1" spans="4:4">
      <c r="D256" s="185"/>
    </row>
    <row r="257" ht="39" customHeight="1" spans="4:4">
      <c r="D257" s="185"/>
    </row>
    <row r="258" ht="39" customHeight="1" spans="4:4">
      <c r="D258" s="185"/>
    </row>
    <row r="259" ht="39" customHeight="1" spans="4:4">
      <c r="D259" s="185"/>
    </row>
    <row r="260" ht="39" customHeight="1" spans="4:4">
      <c r="D260" s="185"/>
    </row>
    <row r="261" ht="39" customHeight="1" spans="4:4">
      <c r="D261" s="185"/>
    </row>
    <row r="262" ht="39" customHeight="1" spans="4:4">
      <c r="D262" s="185"/>
    </row>
    <row r="263" ht="39" customHeight="1" spans="4:4">
      <c r="D263" s="185"/>
    </row>
    <row r="264" ht="39" customHeight="1" spans="4:4">
      <c r="D264" s="185"/>
    </row>
    <row r="265" ht="39" customHeight="1" spans="4:4">
      <c r="D265" s="185"/>
    </row>
    <row r="266" ht="39" customHeight="1" spans="4:4">
      <c r="D266" s="185"/>
    </row>
    <row r="267" ht="39" customHeight="1" spans="4:4">
      <c r="D267" s="185"/>
    </row>
    <row r="268" ht="39" customHeight="1" spans="4:4">
      <c r="D268" s="185"/>
    </row>
    <row r="269" ht="39" customHeight="1" spans="4:4">
      <c r="D269" s="185"/>
    </row>
    <row r="270" ht="39" customHeight="1" spans="4:4">
      <c r="D270" s="185"/>
    </row>
    <row r="271" ht="39" customHeight="1" spans="4:4">
      <c r="D271" s="185"/>
    </row>
    <row r="272" ht="39" customHeight="1" spans="4:4">
      <c r="D272" s="185"/>
    </row>
    <row r="273" ht="39" customHeight="1" spans="4:4">
      <c r="D273" s="185"/>
    </row>
    <row r="274" ht="39" customHeight="1" spans="4:4">
      <c r="D274" s="185"/>
    </row>
    <row r="275" ht="39" customHeight="1" spans="4:4">
      <c r="D275" s="185"/>
    </row>
    <row r="276" ht="39" customHeight="1" spans="4:4">
      <c r="D276" s="185"/>
    </row>
    <row r="277" ht="39" customHeight="1" spans="4:4">
      <c r="D277" s="185"/>
    </row>
    <row r="278" ht="39" customHeight="1" spans="4:4">
      <c r="D278" s="185"/>
    </row>
    <row r="279" ht="39" customHeight="1" spans="4:4">
      <c r="D279" s="185"/>
    </row>
    <row r="280" ht="39" customHeight="1" spans="4:4">
      <c r="D280" s="185"/>
    </row>
    <row r="281" ht="39" customHeight="1" spans="4:4">
      <c r="D281" s="185"/>
    </row>
    <row r="282" ht="39" customHeight="1" spans="4:4">
      <c r="D282" s="185"/>
    </row>
    <row r="283" ht="39" customHeight="1" spans="4:4">
      <c r="D283" s="185"/>
    </row>
    <row r="284" ht="39" customHeight="1" spans="4:4">
      <c r="D284" s="185"/>
    </row>
    <row r="285" ht="39" customHeight="1" spans="4:4">
      <c r="D285" s="185"/>
    </row>
    <row r="286" ht="39" customHeight="1" spans="4:4">
      <c r="D286" s="185"/>
    </row>
    <row r="287" ht="39" customHeight="1" spans="4:4">
      <c r="D287" s="185"/>
    </row>
    <row r="288" ht="39" customHeight="1" spans="4:4">
      <c r="D288" s="185"/>
    </row>
    <row r="289" ht="39" customHeight="1" spans="4:4">
      <c r="D289" s="185"/>
    </row>
    <row r="290" ht="39" customHeight="1" spans="4:4">
      <c r="D290" s="185"/>
    </row>
    <row r="291" ht="39" customHeight="1" spans="4:4">
      <c r="D291" s="185"/>
    </row>
    <row r="292" ht="39" customHeight="1" spans="4:4">
      <c r="D292" s="185"/>
    </row>
    <row r="293" ht="39" customHeight="1" spans="4:4">
      <c r="D293" s="185"/>
    </row>
    <row r="294" ht="39" customHeight="1" spans="4:4">
      <c r="D294" s="185"/>
    </row>
    <row r="295" ht="39" customHeight="1" spans="4:4">
      <c r="D295" s="185"/>
    </row>
    <row r="296" ht="39" customHeight="1" spans="4:4">
      <c r="D296" s="185"/>
    </row>
    <row r="297" ht="39" customHeight="1" spans="4:4">
      <c r="D297" s="185"/>
    </row>
    <row r="298" ht="39" customHeight="1" spans="4:4">
      <c r="D298" s="185"/>
    </row>
    <row r="299" ht="39" customHeight="1" spans="4:4">
      <c r="D299" s="185"/>
    </row>
    <row r="300" ht="39" customHeight="1" spans="4:4">
      <c r="D300" s="185"/>
    </row>
    <row r="301" ht="39" customHeight="1" spans="4:4">
      <c r="D301" s="185"/>
    </row>
    <row r="302" ht="39" customHeight="1" spans="4:4">
      <c r="D302" s="185"/>
    </row>
    <row r="303" ht="39" customHeight="1" spans="4:4">
      <c r="D303" s="185"/>
    </row>
    <row r="304" ht="39" customHeight="1" spans="4:4">
      <c r="D304" s="185"/>
    </row>
    <row r="305" ht="39" customHeight="1" spans="4:4">
      <c r="D305" s="185"/>
    </row>
    <row r="306" ht="39" customHeight="1" spans="4:4">
      <c r="D306" s="185"/>
    </row>
    <row r="307" ht="39" customHeight="1" spans="4:4">
      <c r="D307" s="185"/>
    </row>
    <row r="308" ht="39" customHeight="1" spans="4:4">
      <c r="D308" s="185"/>
    </row>
    <row r="309" ht="39" customHeight="1" spans="4:4">
      <c r="D309" s="185"/>
    </row>
    <row r="310" ht="39" customHeight="1" spans="4:4">
      <c r="D310" s="185"/>
    </row>
    <row r="311" ht="39" customHeight="1" spans="4:4">
      <c r="D311" s="185"/>
    </row>
    <row r="312" ht="39" customHeight="1" spans="4:4">
      <c r="D312" s="185"/>
    </row>
    <row r="313" ht="39" customHeight="1" spans="4:4">
      <c r="D313" s="185"/>
    </row>
    <row r="314" ht="39" customHeight="1" spans="4:4">
      <c r="D314" s="185"/>
    </row>
    <row r="315" ht="39" customHeight="1" spans="4:4">
      <c r="D315" s="185"/>
    </row>
    <row r="316" ht="39" customHeight="1" spans="4:4">
      <c r="D316" s="185"/>
    </row>
    <row r="317" ht="39" customHeight="1" spans="4:4">
      <c r="D317" s="185"/>
    </row>
    <row r="318" ht="39" customHeight="1" spans="4:4">
      <c r="D318" s="185"/>
    </row>
    <row r="319" ht="39" customHeight="1" spans="4:4">
      <c r="D319" s="185"/>
    </row>
    <row r="320" ht="39" customHeight="1" spans="4:4">
      <c r="D320" s="185"/>
    </row>
    <row r="321" ht="39" customHeight="1" spans="4:4">
      <c r="D321" s="185"/>
    </row>
    <row r="322" ht="39" customHeight="1" spans="4:4">
      <c r="D322" s="185"/>
    </row>
    <row r="323" ht="39" customHeight="1" spans="4:4">
      <c r="D323" s="185"/>
    </row>
    <row r="324" ht="39" customHeight="1" spans="4:4">
      <c r="D324" s="185"/>
    </row>
    <row r="325" ht="39" customHeight="1" spans="4:4">
      <c r="D325" s="185"/>
    </row>
    <row r="326" ht="39" customHeight="1" spans="4:4">
      <c r="D326" s="185"/>
    </row>
    <row r="327" ht="39" customHeight="1" spans="4:4">
      <c r="D327" s="185"/>
    </row>
    <row r="328" ht="39" customHeight="1" spans="4:4">
      <c r="D328" s="185"/>
    </row>
    <row r="329" ht="39" customHeight="1" spans="4:4">
      <c r="D329" s="185"/>
    </row>
    <row r="330" ht="39" customHeight="1" spans="4:4">
      <c r="D330" s="185"/>
    </row>
    <row r="331" ht="39" customHeight="1" spans="4:4">
      <c r="D331" s="185"/>
    </row>
    <row r="332" ht="39" customHeight="1" spans="4:4">
      <c r="D332" s="185"/>
    </row>
    <row r="333" ht="39" customHeight="1" spans="4:4">
      <c r="D333" s="185"/>
    </row>
    <row r="334" ht="39" customHeight="1" spans="4:4">
      <c r="D334" s="185"/>
    </row>
    <row r="335" ht="39" customHeight="1" spans="4:4">
      <c r="D335" s="185"/>
    </row>
    <row r="336" ht="39" customHeight="1" spans="4:4">
      <c r="D336" s="185"/>
    </row>
    <row r="337" ht="39" customHeight="1" spans="4:4">
      <c r="D337" s="185"/>
    </row>
    <row r="338" ht="39" customHeight="1" spans="4:4">
      <c r="D338" s="185"/>
    </row>
    <row r="339" ht="39" customHeight="1" spans="4:4">
      <c r="D339" s="185"/>
    </row>
    <row r="340" ht="39" customHeight="1" spans="4:4">
      <c r="D340" s="185"/>
    </row>
    <row r="341" ht="39" customHeight="1" spans="4:4">
      <c r="D341" s="185"/>
    </row>
    <row r="342" ht="39" customHeight="1" spans="4:4">
      <c r="D342" s="185"/>
    </row>
    <row r="343" ht="39" customHeight="1" spans="4:4">
      <c r="D343" s="185"/>
    </row>
    <row r="344" ht="39" customHeight="1" spans="4:4">
      <c r="D344" s="185"/>
    </row>
    <row r="345" ht="39" customHeight="1" spans="4:4">
      <c r="D345" s="185"/>
    </row>
    <row r="346" ht="39" customHeight="1" spans="4:4">
      <c r="D346" s="185"/>
    </row>
    <row r="347" ht="39" customHeight="1" spans="4:4">
      <c r="D347" s="185"/>
    </row>
    <row r="348" ht="39" customHeight="1" spans="4:4">
      <c r="D348" s="185"/>
    </row>
    <row r="349" ht="39" customHeight="1" spans="4:4">
      <c r="D349" s="185"/>
    </row>
    <row r="350" ht="39" customHeight="1" spans="4:4">
      <c r="D350" s="185"/>
    </row>
    <row r="351" ht="39" customHeight="1" spans="4:4">
      <c r="D351" s="185"/>
    </row>
    <row r="352" ht="39" customHeight="1" spans="4:4">
      <c r="D352" s="185"/>
    </row>
    <row r="353" ht="39" customHeight="1" spans="4:4">
      <c r="D353" s="185"/>
    </row>
    <row r="354" ht="39" customHeight="1" spans="4:4">
      <c r="D354" s="185"/>
    </row>
    <row r="355" ht="39" customHeight="1" spans="4:4">
      <c r="D355" s="185"/>
    </row>
    <row r="356" ht="39" customHeight="1" spans="4:4">
      <c r="D356" s="185"/>
    </row>
    <row r="357" ht="39" customHeight="1" spans="4:4">
      <c r="D357" s="185"/>
    </row>
    <row r="358" ht="39" customHeight="1" spans="4:4">
      <c r="D358" s="185"/>
    </row>
    <row r="359" ht="39" customHeight="1" spans="4:4">
      <c r="D359" s="185"/>
    </row>
    <row r="360" ht="39" customHeight="1" spans="4:4">
      <c r="D360" s="185"/>
    </row>
    <row r="361" ht="39" customHeight="1" spans="4:4">
      <c r="D361" s="185"/>
    </row>
    <row r="362" ht="39" customHeight="1" spans="4:4">
      <c r="D362" s="185"/>
    </row>
    <row r="363" ht="39" customHeight="1" spans="4:4">
      <c r="D363" s="185"/>
    </row>
    <row r="364" ht="39" customHeight="1" spans="4:4">
      <c r="D364" s="185"/>
    </row>
    <row r="365" ht="39" customHeight="1" spans="4:4">
      <c r="D365" s="185"/>
    </row>
    <row r="366" customHeight="1" spans="4:4">
      <c r="D366" s="185"/>
    </row>
    <row r="367" customHeight="1" spans="4:4">
      <c r="D367" s="185"/>
    </row>
    <row r="368" customHeight="1" spans="4:4">
      <c r="D368" s="185"/>
    </row>
    <row r="369" customHeight="1" spans="4:4">
      <c r="D369" s="185"/>
    </row>
    <row r="370" customHeight="1" spans="4:4">
      <c r="D370" s="185"/>
    </row>
    <row r="371" customHeight="1" spans="4:4">
      <c r="D371" s="185"/>
    </row>
    <row r="372" customHeight="1" spans="4:4">
      <c r="D372" s="185"/>
    </row>
    <row r="373" customHeight="1" spans="4:4">
      <c r="D373" s="185"/>
    </row>
    <row r="374" customHeight="1" spans="4:4">
      <c r="D374" s="185"/>
    </row>
    <row r="375" customHeight="1" spans="4:4">
      <c r="D375" s="185"/>
    </row>
    <row r="376" customHeight="1" spans="4:4">
      <c r="D376" s="185"/>
    </row>
    <row r="377" customHeight="1" spans="4:4">
      <c r="D377" s="185"/>
    </row>
    <row r="378" customHeight="1" spans="4:4">
      <c r="D378" s="185"/>
    </row>
    <row r="379" customHeight="1" spans="4:4">
      <c r="D379" s="185"/>
    </row>
    <row r="380" customHeight="1" spans="4:4">
      <c r="D380" s="185"/>
    </row>
    <row r="381" customHeight="1" spans="4:4">
      <c r="D381" s="185"/>
    </row>
    <row r="382" customHeight="1" spans="4:4">
      <c r="D382" s="185"/>
    </row>
    <row r="383" customHeight="1" spans="4:4">
      <c r="D383" s="185"/>
    </row>
    <row r="384" customHeight="1" spans="4:4">
      <c r="D384" s="185"/>
    </row>
    <row r="385" customHeight="1" spans="4:4">
      <c r="D385" s="185"/>
    </row>
    <row r="386" customHeight="1" spans="4:4">
      <c r="D386" s="185"/>
    </row>
    <row r="387" customHeight="1" spans="4:4">
      <c r="D387" s="185"/>
    </row>
    <row r="388" customHeight="1" spans="4:4">
      <c r="D388" s="185"/>
    </row>
    <row r="389" customHeight="1" spans="4:4">
      <c r="D389" s="185"/>
    </row>
    <row r="390" customHeight="1" spans="4:4">
      <c r="D390" s="185"/>
    </row>
    <row r="391" customHeight="1" spans="4:4">
      <c r="D391" s="185"/>
    </row>
    <row r="392" customHeight="1" spans="4:4">
      <c r="D392" s="185"/>
    </row>
    <row r="393" customHeight="1" spans="4:4">
      <c r="D393" s="185"/>
    </row>
    <row r="394" customHeight="1" spans="4:4">
      <c r="D394" s="185"/>
    </row>
    <row r="395" customHeight="1" spans="4:4">
      <c r="D395" s="185"/>
    </row>
    <row r="396" customHeight="1" spans="4:4">
      <c r="D396" s="185"/>
    </row>
    <row r="397" customHeight="1" spans="4:4">
      <c r="D397" s="185"/>
    </row>
    <row r="398" customHeight="1" spans="4:4">
      <c r="D398" s="185"/>
    </row>
    <row r="399" customHeight="1" spans="4:4">
      <c r="D399" s="185"/>
    </row>
    <row r="400" customHeight="1" spans="4:4">
      <c r="D400" s="185"/>
    </row>
    <row r="401" customHeight="1" spans="4:4">
      <c r="D401" s="185"/>
    </row>
    <row r="402" customHeight="1" spans="4:4">
      <c r="D402" s="185"/>
    </row>
    <row r="403" customHeight="1" spans="4:4">
      <c r="D403" s="185"/>
    </row>
    <row r="404" customHeight="1" spans="4:4">
      <c r="D404" s="185"/>
    </row>
    <row r="405" customHeight="1" spans="4:4">
      <c r="D405" s="185"/>
    </row>
    <row r="406" customHeight="1" spans="4:4">
      <c r="D406" s="185"/>
    </row>
    <row r="407" customHeight="1" spans="4:4">
      <c r="D407" s="185"/>
    </row>
    <row r="408" customHeight="1" spans="4:4">
      <c r="D408" s="185"/>
    </row>
    <row r="409" customHeight="1" spans="4:4">
      <c r="D409" s="185"/>
    </row>
    <row r="410" customHeight="1" spans="4:4">
      <c r="D410" s="185"/>
    </row>
    <row r="411" customHeight="1" spans="4:4">
      <c r="D411" s="185"/>
    </row>
    <row r="412" customHeight="1" spans="4:4">
      <c r="D412" s="185"/>
    </row>
    <row r="413" customHeight="1" spans="4:4">
      <c r="D413" s="185"/>
    </row>
    <row r="414" customHeight="1" spans="4:4">
      <c r="D414" s="185"/>
    </row>
    <row r="415" customHeight="1" spans="4:4">
      <c r="D415" s="185"/>
    </row>
    <row r="416" customHeight="1" spans="4:4">
      <c r="D416" s="185"/>
    </row>
    <row r="417" customHeight="1" spans="4:4">
      <c r="D417" s="185"/>
    </row>
    <row r="418" customHeight="1" spans="4:4">
      <c r="D418" s="185"/>
    </row>
    <row r="419" customHeight="1" spans="4:4">
      <c r="D419" s="185"/>
    </row>
    <row r="420" customHeight="1" spans="4:4">
      <c r="D420" s="185"/>
    </row>
    <row r="421" customHeight="1" spans="4:4">
      <c r="D421" s="185"/>
    </row>
    <row r="422" customHeight="1" spans="4:4">
      <c r="D422" s="185"/>
    </row>
    <row r="423" customHeight="1" spans="4:4">
      <c r="D423" s="185"/>
    </row>
    <row r="424" customHeight="1" spans="4:4">
      <c r="D424" s="185"/>
    </row>
    <row r="425" customHeight="1" spans="4:4">
      <c r="D425" s="185"/>
    </row>
    <row r="426" customHeight="1" spans="4:4">
      <c r="D426" s="185"/>
    </row>
    <row r="427" customHeight="1" spans="4:4">
      <c r="D427" s="185"/>
    </row>
    <row r="428" customHeight="1" spans="4:4">
      <c r="D428" s="185"/>
    </row>
    <row r="429" customHeight="1" spans="4:4">
      <c r="D429" s="185"/>
    </row>
    <row r="430" customHeight="1" spans="4:4">
      <c r="D430" s="185"/>
    </row>
    <row r="431" customHeight="1" spans="4:4">
      <c r="D431" s="185"/>
    </row>
    <row r="432" customHeight="1" spans="4:4">
      <c r="D432" s="185"/>
    </row>
    <row r="433" customHeight="1" spans="4:4">
      <c r="D433" s="185"/>
    </row>
    <row r="434" customHeight="1" spans="4:4">
      <c r="D434" s="185"/>
    </row>
    <row r="435" customHeight="1" spans="4:4">
      <c r="D435" s="185"/>
    </row>
    <row r="436" customHeight="1" spans="4:4">
      <c r="D436" s="185"/>
    </row>
    <row r="437" customHeight="1" spans="4:4">
      <c r="D437" s="185"/>
    </row>
    <row r="438" customHeight="1" spans="4:4">
      <c r="D438" s="185"/>
    </row>
    <row r="439" customHeight="1" spans="4:4">
      <c r="D439" s="185"/>
    </row>
    <row r="440" customHeight="1" spans="4:4">
      <c r="D440" s="185"/>
    </row>
    <row r="441" customHeight="1" spans="4:4">
      <c r="D441" s="185"/>
    </row>
    <row r="442" customHeight="1" spans="4:4">
      <c r="D442" s="185"/>
    </row>
    <row r="443" customHeight="1" spans="4:4">
      <c r="D443" s="185"/>
    </row>
    <row r="444" customHeight="1" spans="4:4">
      <c r="D444" s="185"/>
    </row>
    <row r="445" customHeight="1" spans="4:4">
      <c r="D445" s="185"/>
    </row>
    <row r="446" customHeight="1" spans="4:4">
      <c r="D446" s="185"/>
    </row>
    <row r="447" customHeight="1" spans="4:4">
      <c r="D447" s="185"/>
    </row>
    <row r="448" customHeight="1" spans="4:4">
      <c r="D448" s="185"/>
    </row>
    <row r="449" customHeight="1" spans="4:4">
      <c r="D449" s="185"/>
    </row>
    <row r="450" customHeight="1" spans="4:4">
      <c r="D450" s="185"/>
    </row>
    <row r="451" customHeight="1" spans="4:4">
      <c r="D451" s="185"/>
    </row>
    <row r="452" customHeight="1" spans="4:4">
      <c r="D452" s="185"/>
    </row>
    <row r="453" customHeight="1" spans="4:4">
      <c r="D453" s="185"/>
    </row>
    <row r="454" customHeight="1" spans="4:4">
      <c r="D454" s="185"/>
    </row>
    <row r="455" customHeight="1" spans="4:4">
      <c r="D455" s="185"/>
    </row>
    <row r="456" customHeight="1" spans="4:4">
      <c r="D456" s="185"/>
    </row>
    <row r="457" customHeight="1" spans="4:4">
      <c r="D457" s="185"/>
    </row>
    <row r="458" customHeight="1" spans="4:4">
      <c r="D458" s="185"/>
    </row>
    <row r="459" customHeight="1" spans="4:4">
      <c r="D459" s="185"/>
    </row>
    <row r="460" customHeight="1" spans="4:4">
      <c r="D460" s="185"/>
    </row>
    <row r="461" customHeight="1" spans="4:4">
      <c r="D461" s="185"/>
    </row>
    <row r="462" customHeight="1" spans="4:4">
      <c r="D462" s="185"/>
    </row>
    <row r="463" customHeight="1" spans="4:4">
      <c r="D463" s="185"/>
    </row>
    <row r="464" customHeight="1" spans="4:4">
      <c r="D464" s="185"/>
    </row>
    <row r="465" customHeight="1" spans="4:4">
      <c r="D465" s="185"/>
    </row>
    <row r="466" customHeight="1" spans="4:4">
      <c r="D466" s="185"/>
    </row>
    <row r="467" customHeight="1" spans="4:4">
      <c r="D467" s="185"/>
    </row>
    <row r="468" customHeight="1" spans="4:4">
      <c r="D468" s="185"/>
    </row>
    <row r="469" customHeight="1" spans="4:4">
      <c r="D469" s="185"/>
    </row>
    <row r="470" customHeight="1" spans="4:4">
      <c r="D470" s="185"/>
    </row>
    <row r="471" customHeight="1" spans="4:4">
      <c r="D471" s="185"/>
    </row>
    <row r="472" customHeight="1" spans="4:4">
      <c r="D472" s="185"/>
    </row>
    <row r="473" customHeight="1" spans="4:4">
      <c r="D473" s="185"/>
    </row>
    <row r="474" customHeight="1" spans="4:4">
      <c r="D474" s="185"/>
    </row>
    <row r="475" customHeight="1" spans="4:4">
      <c r="D475" s="185"/>
    </row>
    <row r="476" customHeight="1" spans="4:4">
      <c r="D476" s="185"/>
    </row>
    <row r="477" customHeight="1" spans="4:4">
      <c r="D477" s="185"/>
    </row>
    <row r="478" customHeight="1" spans="4:4">
      <c r="D478" s="185"/>
    </row>
    <row r="479" customHeight="1" spans="4:4">
      <c r="D479" s="185"/>
    </row>
    <row r="480" customHeight="1" spans="4:4">
      <c r="D480" s="185"/>
    </row>
    <row r="481" customHeight="1" spans="4:4">
      <c r="D481" s="185"/>
    </row>
    <row r="482" customHeight="1" spans="4:4">
      <c r="D482" s="185"/>
    </row>
    <row r="483" customHeight="1" spans="4:4">
      <c r="D483" s="185"/>
    </row>
    <row r="484" customHeight="1" spans="4:4">
      <c r="D484" s="185"/>
    </row>
    <row r="485" customHeight="1" spans="4:4">
      <c r="D485" s="185"/>
    </row>
    <row r="486" customHeight="1" spans="4:4">
      <c r="D486" s="185"/>
    </row>
    <row r="487" customHeight="1" spans="4:4">
      <c r="D487" s="185"/>
    </row>
    <row r="488" customHeight="1" spans="4:4">
      <c r="D488" s="185"/>
    </row>
    <row r="489" customHeight="1" spans="4:4">
      <c r="D489" s="185"/>
    </row>
    <row r="490" customHeight="1" spans="4:4">
      <c r="D490" s="185"/>
    </row>
    <row r="491" customHeight="1" spans="4:4">
      <c r="D491" s="185"/>
    </row>
    <row r="492" customHeight="1" spans="4:4">
      <c r="D492" s="185"/>
    </row>
    <row r="493" customHeight="1" spans="4:4">
      <c r="D493" s="185"/>
    </row>
    <row r="494" customHeight="1" spans="4:4">
      <c r="D494" s="185"/>
    </row>
    <row r="495" customHeight="1" spans="4:4">
      <c r="D495" s="185"/>
    </row>
    <row r="496" customHeight="1" spans="4:4">
      <c r="D496" s="185"/>
    </row>
    <row r="497" customHeight="1" spans="4:4">
      <c r="D497" s="185"/>
    </row>
    <row r="498" customHeight="1" spans="4:4">
      <c r="D498" s="185"/>
    </row>
    <row r="499" customHeight="1" spans="4:4">
      <c r="D499" s="185"/>
    </row>
    <row r="500" customHeight="1" spans="4:4">
      <c r="D500" s="185"/>
    </row>
    <row r="501" customHeight="1" spans="4:4">
      <c r="D501" s="185"/>
    </row>
    <row r="502" customHeight="1" spans="4:4">
      <c r="D502" s="185"/>
    </row>
    <row r="503" customHeight="1" spans="4:4">
      <c r="D503" s="185"/>
    </row>
    <row r="504" customHeight="1" spans="4:4">
      <c r="D504" s="185"/>
    </row>
    <row r="505" customHeight="1" spans="4:4">
      <c r="D505" s="185"/>
    </row>
    <row r="506" customHeight="1" spans="4:4">
      <c r="D506" s="185"/>
    </row>
    <row r="507" customHeight="1" spans="4:4">
      <c r="D507" s="185"/>
    </row>
    <row r="508" customHeight="1" spans="4:4">
      <c r="D508" s="185"/>
    </row>
    <row r="509" customHeight="1" spans="4:4">
      <c r="D509" s="185"/>
    </row>
    <row r="510" customHeight="1" spans="4:4">
      <c r="D510" s="185"/>
    </row>
    <row r="511" customHeight="1" spans="4:4">
      <c r="D511" s="185"/>
    </row>
    <row r="512" customHeight="1" spans="4:4">
      <c r="D512" s="185"/>
    </row>
    <row r="513" customHeight="1" spans="4:4">
      <c r="D513" s="185"/>
    </row>
    <row r="514" customHeight="1" spans="4:4">
      <c r="D514" s="185"/>
    </row>
    <row r="515" customHeight="1" spans="4:4">
      <c r="D515" s="185"/>
    </row>
    <row r="516" customHeight="1" spans="4:4">
      <c r="D516" s="185"/>
    </row>
    <row r="517" customHeight="1" spans="4:4">
      <c r="D517" s="185"/>
    </row>
    <row r="518" customHeight="1" spans="4:4">
      <c r="D518" s="185"/>
    </row>
    <row r="519" customHeight="1" spans="4:4">
      <c r="D519" s="185"/>
    </row>
    <row r="520" customHeight="1" spans="4:4">
      <c r="D520" s="185"/>
    </row>
    <row r="521" customHeight="1" spans="4:4">
      <c r="D521" s="185"/>
    </row>
    <row r="522" customHeight="1" spans="4:4">
      <c r="D522" s="185"/>
    </row>
    <row r="523" customHeight="1" spans="4:4">
      <c r="D523" s="185"/>
    </row>
    <row r="524" customHeight="1" spans="4:4">
      <c r="D524" s="185"/>
    </row>
    <row r="525" customHeight="1" spans="4:4">
      <c r="D525" s="185"/>
    </row>
    <row r="526" customHeight="1" spans="4:4">
      <c r="D526" s="185"/>
    </row>
    <row r="527" customHeight="1" spans="4:4">
      <c r="D527" s="185"/>
    </row>
    <row r="528" customHeight="1" spans="4:4">
      <c r="D528" s="185"/>
    </row>
    <row r="529" customHeight="1" spans="4:4">
      <c r="D529" s="185"/>
    </row>
    <row r="530" customHeight="1" spans="4:4">
      <c r="D530" s="185"/>
    </row>
    <row r="531" customHeight="1" spans="4:4">
      <c r="D531" s="185"/>
    </row>
    <row r="532" customHeight="1" spans="4:4">
      <c r="D532" s="185"/>
    </row>
    <row r="533" customHeight="1" spans="4:4">
      <c r="D533" s="185"/>
    </row>
    <row r="534" customHeight="1" spans="4:4">
      <c r="D534" s="185"/>
    </row>
    <row r="535" customHeight="1" spans="4:4">
      <c r="D535" s="185"/>
    </row>
    <row r="536" customHeight="1" spans="4:4">
      <c r="D536" s="185"/>
    </row>
    <row r="537" customHeight="1" spans="4:4">
      <c r="D537" s="185"/>
    </row>
    <row r="538" customHeight="1" spans="4:4">
      <c r="D538" s="185"/>
    </row>
    <row r="539" customHeight="1" spans="4:4">
      <c r="D539" s="185"/>
    </row>
    <row r="540" customHeight="1" spans="4:4">
      <c r="D540" s="185"/>
    </row>
    <row r="541" customHeight="1" spans="4:4">
      <c r="D541" s="185"/>
    </row>
    <row r="542" customHeight="1" spans="4:4">
      <c r="D542" s="185"/>
    </row>
    <row r="543" customHeight="1" spans="4:4">
      <c r="D543" s="185"/>
    </row>
    <row r="544" customHeight="1" spans="4:4">
      <c r="D544" s="185"/>
    </row>
    <row r="545" customHeight="1" spans="4:4">
      <c r="D545" s="185"/>
    </row>
    <row r="546" customHeight="1" spans="4:4">
      <c r="D546" s="185"/>
    </row>
    <row r="547" customHeight="1" spans="4:4">
      <c r="D547" s="185"/>
    </row>
    <row r="548" customHeight="1" spans="4:4">
      <c r="D548" s="185"/>
    </row>
    <row r="549" customHeight="1" spans="4:4">
      <c r="D549" s="185"/>
    </row>
    <row r="550" customHeight="1" spans="4:4">
      <c r="D550" s="185"/>
    </row>
    <row r="551" customHeight="1" spans="4:4">
      <c r="D551" s="185"/>
    </row>
    <row r="552" customHeight="1" spans="4:4">
      <c r="D552" s="185"/>
    </row>
    <row r="553" customHeight="1" spans="4:4">
      <c r="D553" s="185"/>
    </row>
    <row r="554" customHeight="1" spans="4:4">
      <c r="D554" s="185"/>
    </row>
    <row r="555" customHeight="1" spans="4:4">
      <c r="D555" s="185"/>
    </row>
    <row r="556" customHeight="1" spans="4:4">
      <c r="D556" s="185"/>
    </row>
    <row r="557" customHeight="1" spans="4:4">
      <c r="D557" s="185"/>
    </row>
    <row r="558" customHeight="1" spans="4:4">
      <c r="D558" s="185"/>
    </row>
    <row r="559" customHeight="1" spans="4:4">
      <c r="D559" s="185"/>
    </row>
    <row r="560" customHeight="1" spans="4:4">
      <c r="D560" s="185"/>
    </row>
    <row r="561" customHeight="1" spans="4:4">
      <c r="D561" s="185"/>
    </row>
    <row r="562" customHeight="1" spans="4:4">
      <c r="D562" s="185"/>
    </row>
    <row r="563" customHeight="1" spans="4:4">
      <c r="D563" s="185"/>
    </row>
    <row r="564" customHeight="1" spans="4:4">
      <c r="D564" s="185"/>
    </row>
    <row r="565" customHeight="1" spans="4:4">
      <c r="D565" s="185"/>
    </row>
    <row r="566" customHeight="1" spans="4:4">
      <c r="D566" s="185"/>
    </row>
    <row r="567" customHeight="1" spans="4:4">
      <c r="D567" s="185"/>
    </row>
    <row r="568" customHeight="1" spans="4:4">
      <c r="D568" s="185"/>
    </row>
    <row r="569" customHeight="1" spans="4:4">
      <c r="D569" s="185"/>
    </row>
    <row r="570" customHeight="1" spans="4:4">
      <c r="D570" s="185"/>
    </row>
    <row r="571" customHeight="1" spans="4:4">
      <c r="D571" s="185"/>
    </row>
    <row r="572" customHeight="1" spans="4:4">
      <c r="D572" s="185"/>
    </row>
    <row r="573" customHeight="1" spans="4:4">
      <c r="D573" s="185"/>
    </row>
    <row r="574" customHeight="1" spans="4:4">
      <c r="D574" s="185"/>
    </row>
    <row r="575" customHeight="1" spans="4:4">
      <c r="D575" s="185"/>
    </row>
    <row r="576" customHeight="1" spans="4:4">
      <c r="D576" s="185"/>
    </row>
    <row r="577" customHeight="1" spans="4:4">
      <c r="D577" s="185"/>
    </row>
    <row r="578" customHeight="1" spans="4:4">
      <c r="D578" s="185"/>
    </row>
    <row r="579" customHeight="1" spans="4:4">
      <c r="D579" s="185"/>
    </row>
    <row r="580" customHeight="1" spans="4:4">
      <c r="D580" s="185"/>
    </row>
    <row r="581" customHeight="1" spans="4:4">
      <c r="D581" s="185"/>
    </row>
    <row r="582" customHeight="1" spans="4:4">
      <c r="D582" s="185"/>
    </row>
    <row r="583" customHeight="1" spans="4:4">
      <c r="D583" s="185"/>
    </row>
    <row r="584" customHeight="1" spans="4:4">
      <c r="D584" s="185"/>
    </row>
    <row r="585" customHeight="1" spans="4:4">
      <c r="D585" s="185"/>
    </row>
    <row r="586" customHeight="1" spans="4:4">
      <c r="D586" s="185"/>
    </row>
    <row r="587" customHeight="1" spans="4:4">
      <c r="D587" s="185"/>
    </row>
    <row r="588" customHeight="1" spans="4:4">
      <c r="D588" s="185"/>
    </row>
    <row r="589" customHeight="1" spans="4:4">
      <c r="D589" s="185"/>
    </row>
    <row r="590" customHeight="1" spans="4:4">
      <c r="D590" s="185"/>
    </row>
    <row r="591" customHeight="1" spans="4:4">
      <c r="D591" s="185"/>
    </row>
    <row r="592" customHeight="1" spans="4:4">
      <c r="D592" s="185"/>
    </row>
    <row r="593" customHeight="1" spans="4:4">
      <c r="D593" s="185"/>
    </row>
    <row r="594" customHeight="1" spans="4:4">
      <c r="D594" s="185"/>
    </row>
    <row r="595" customHeight="1" spans="4:4">
      <c r="D595" s="185"/>
    </row>
    <row r="596" customHeight="1" spans="4:4">
      <c r="D596" s="185"/>
    </row>
    <row r="597" customHeight="1" spans="4:4">
      <c r="D597" s="185"/>
    </row>
    <row r="598" customHeight="1" spans="4:4">
      <c r="D598" s="185"/>
    </row>
    <row r="599" customHeight="1" spans="4:4">
      <c r="D599" s="185"/>
    </row>
    <row r="600" customHeight="1" spans="4:4">
      <c r="D600" s="185"/>
    </row>
    <row r="601" customHeight="1" spans="4:4">
      <c r="D601" s="185"/>
    </row>
    <row r="602" customHeight="1" spans="4:4">
      <c r="D602" s="185"/>
    </row>
    <row r="603" customHeight="1" spans="4:4">
      <c r="D603" s="185"/>
    </row>
    <row r="604" customHeight="1" spans="4:4">
      <c r="D604" s="185"/>
    </row>
    <row r="605" customHeight="1" spans="4:4">
      <c r="D605" s="185"/>
    </row>
    <row r="606" customHeight="1" spans="4:4">
      <c r="D606" s="185"/>
    </row>
    <row r="607" customHeight="1" spans="4:4">
      <c r="D607" s="185"/>
    </row>
    <row r="608" customHeight="1" spans="4:4">
      <c r="D608" s="185"/>
    </row>
    <row r="609" customHeight="1" spans="4:4">
      <c r="D609" s="185"/>
    </row>
  </sheetData>
  <mergeCells count="7">
    <mergeCell ref="A1:D1"/>
    <mergeCell ref="A2:C2"/>
    <mergeCell ref="B11:C11"/>
    <mergeCell ref="B12:C12"/>
    <mergeCell ref="B13:C13"/>
    <mergeCell ref="B50:C50"/>
    <mergeCell ref="B51:C51"/>
  </mergeCells>
  <printOptions horizontalCentered="1"/>
  <pageMargins left="0.55" right="0.55" top="0.79" bottom="0.79" header="0.51" footer="0.51"/>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showZeros="0" view="pageBreakPreview" zoomScaleNormal="100" workbookViewId="0">
      <selection activeCell="F7" sqref="F7:G7"/>
    </sheetView>
  </sheetViews>
  <sheetFormatPr defaultColWidth="8.625" defaultRowHeight="28.5" customHeight="1"/>
  <cols>
    <col min="1" max="1" width="6.5" style="150" customWidth="1"/>
    <col min="2" max="2" width="18.875" style="151" customWidth="1"/>
    <col min="3" max="3" width="20.75" style="151" customWidth="1"/>
    <col min="4" max="4" width="7" style="151" customWidth="1"/>
    <col min="5" max="5" width="8.125" style="151" customWidth="1"/>
    <col min="6" max="6" width="9.875" style="151" customWidth="1"/>
    <col min="7" max="7" width="9.25" style="151" customWidth="1"/>
    <col min="8" max="32" width="9" style="151"/>
    <col min="33" max="16384" width="8.625" style="151"/>
  </cols>
  <sheetData>
    <row r="1" s="145" customFormat="1" ht="24.95" customHeight="1" spans="1:13">
      <c r="A1" s="152" t="s">
        <v>63</v>
      </c>
      <c r="B1" s="152"/>
      <c r="C1" s="152"/>
      <c r="D1" s="152"/>
      <c r="E1" s="152"/>
      <c r="F1" s="152"/>
      <c r="G1" s="152"/>
      <c r="K1" s="182"/>
      <c r="M1" s="182"/>
    </row>
    <row r="2" s="146" customFormat="1" ht="24.95" customHeight="1" spans="1:13">
      <c r="A2" s="153" t="str">
        <f>汇总表!A2</f>
        <v>标段号：龙池街道2025年度农村公路养护工程</v>
      </c>
      <c r="B2" s="154"/>
      <c r="C2" s="154"/>
      <c r="D2" s="155"/>
      <c r="E2" s="155"/>
      <c r="F2" s="156" t="s">
        <v>40</v>
      </c>
      <c r="G2" s="156"/>
      <c r="K2" s="183"/>
      <c r="M2" s="183"/>
    </row>
    <row r="3" s="147" customFormat="1" ht="24.95" customHeight="1" spans="1:7">
      <c r="A3" s="157" t="s">
        <v>64</v>
      </c>
      <c r="B3" s="157"/>
      <c r="C3" s="157"/>
      <c r="D3" s="157"/>
      <c r="E3" s="157"/>
      <c r="F3" s="157"/>
      <c r="G3" s="157"/>
    </row>
    <row r="4" s="148" customFormat="1" ht="24.95" customHeight="1" spans="1:7">
      <c r="A4" s="158" t="s">
        <v>65</v>
      </c>
      <c r="B4" s="159" t="s">
        <v>66</v>
      </c>
      <c r="C4" s="159" t="s">
        <v>67</v>
      </c>
      <c r="D4" s="158" t="s">
        <v>68</v>
      </c>
      <c r="E4" s="160" t="s">
        <v>69</v>
      </c>
      <c r="F4" s="161" t="s">
        <v>70</v>
      </c>
      <c r="G4" s="162" t="s">
        <v>71</v>
      </c>
    </row>
    <row r="5" s="149" customFormat="1" ht="24.95" customHeight="1" spans="1:7">
      <c r="A5" s="163" t="s">
        <v>72</v>
      </c>
      <c r="B5" s="164" t="s">
        <v>73</v>
      </c>
      <c r="C5" s="165" t="s">
        <v>74</v>
      </c>
      <c r="D5" s="166" t="s">
        <v>75</v>
      </c>
      <c r="E5" s="68">
        <v>1</v>
      </c>
      <c r="F5" s="167"/>
      <c r="G5" s="168"/>
    </row>
    <row r="6" s="149" customFormat="1" ht="24.95" customHeight="1" spans="1:7">
      <c r="A6" s="169" t="s">
        <v>72</v>
      </c>
      <c r="B6" s="164" t="s">
        <v>76</v>
      </c>
      <c r="C6" s="170" t="s">
        <v>74</v>
      </c>
      <c r="D6" s="166" t="s">
        <v>75</v>
      </c>
      <c r="E6" s="68">
        <v>1</v>
      </c>
      <c r="F6" s="167"/>
      <c r="G6" s="168"/>
    </row>
    <row r="7" s="149" customFormat="1" ht="24.95" customHeight="1" spans="1:7">
      <c r="A7" s="169" t="s">
        <v>77</v>
      </c>
      <c r="B7" s="164" t="s">
        <v>78</v>
      </c>
      <c r="C7" s="170" t="s">
        <v>79</v>
      </c>
      <c r="D7" s="166" t="s">
        <v>75</v>
      </c>
      <c r="E7" s="68">
        <v>1</v>
      </c>
      <c r="F7" s="167"/>
      <c r="G7" s="168"/>
    </row>
    <row r="8" s="147" customFormat="1" ht="24.95" customHeight="1" spans="1:9">
      <c r="A8" s="171" t="s">
        <v>80</v>
      </c>
      <c r="B8" s="172"/>
      <c r="C8" s="172"/>
      <c r="D8" s="172"/>
      <c r="E8" s="173">
        <f>SUM(G5:G7)</f>
        <v>0</v>
      </c>
      <c r="F8" s="173"/>
      <c r="G8" s="174" t="s">
        <v>81</v>
      </c>
      <c r="H8" s="175"/>
      <c r="I8" s="177"/>
    </row>
    <row r="9" s="147" customFormat="1" customHeight="1" spans="1:7">
      <c r="A9" s="176"/>
      <c r="D9" s="177"/>
      <c r="E9" s="178"/>
      <c r="F9" s="178"/>
      <c r="G9" s="179"/>
    </row>
    <row r="10" s="147" customFormat="1" customHeight="1" spans="1:7">
      <c r="A10" s="176"/>
      <c r="D10" s="177"/>
      <c r="E10" s="178"/>
      <c r="F10" s="178"/>
      <c r="G10" s="179"/>
    </row>
    <row r="11" s="147" customFormat="1" customHeight="1" spans="1:7">
      <c r="A11" s="176"/>
      <c r="D11" s="177"/>
      <c r="E11" s="178"/>
      <c r="F11" s="178"/>
      <c r="G11" s="179"/>
    </row>
    <row r="12" s="147" customFormat="1" customHeight="1" spans="1:7">
      <c r="A12" s="176"/>
      <c r="D12" s="177"/>
      <c r="E12" s="178"/>
      <c r="F12" s="178"/>
      <c r="G12" s="179"/>
    </row>
    <row r="18" customHeight="1" spans="5:5">
      <c r="E18" s="180"/>
    </row>
    <row r="19" customHeight="1" spans="5:5">
      <c r="E19" s="180"/>
    </row>
    <row r="20" customHeight="1" spans="5:5">
      <c r="E20" s="181"/>
    </row>
  </sheetData>
  <mergeCells count="6">
    <mergeCell ref="A1:G1"/>
    <mergeCell ref="F2:G2"/>
    <mergeCell ref="A3:G3"/>
    <mergeCell ref="A8:D8"/>
    <mergeCell ref="E8:F8"/>
    <mergeCell ref="H8:I8"/>
  </mergeCells>
  <printOptions horizontalCentered="1"/>
  <pageMargins left="0.55" right="0.55" top="0.79" bottom="0.79" header="0.51" footer="0.51"/>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
  <sheetViews>
    <sheetView showZeros="0" topLeftCell="A30" workbookViewId="0">
      <selection activeCell="F36" sqref="F36:G36"/>
    </sheetView>
  </sheetViews>
  <sheetFormatPr defaultColWidth="8.625" defaultRowHeight="28.5" customHeight="1"/>
  <cols>
    <col min="1" max="1" width="5.625" style="102" customWidth="1"/>
    <col min="2" max="2" width="14.125" style="103" customWidth="1"/>
    <col min="3" max="3" width="24.875" style="103" customWidth="1"/>
    <col min="4" max="4" width="7.5" style="103" customWidth="1"/>
    <col min="5" max="5" width="10.25" style="104" customWidth="1"/>
    <col min="6" max="6" width="9.625" style="104" customWidth="1"/>
    <col min="7" max="7" width="10.375" style="105" customWidth="1"/>
    <col min="8" max="8" width="8.75" style="106" customWidth="1"/>
    <col min="9" max="9" width="9.375" style="106" customWidth="1"/>
    <col min="10" max="10" width="9.125" style="106" customWidth="1"/>
    <col min="11" max="13" width="9" style="106"/>
    <col min="14" max="14" width="18.625" style="106" customWidth="1"/>
    <col min="15" max="18" width="9" style="106"/>
    <col min="19" max="19" width="9.375" style="106"/>
    <col min="20" max="20" width="9" style="106"/>
    <col min="21" max="32" width="9" style="103"/>
    <col min="33" max="16384" width="8.625" style="103"/>
  </cols>
  <sheetData>
    <row r="1" s="98" customFormat="1" ht="24.95" customHeight="1" spans="1:20">
      <c r="A1" s="107" t="s">
        <v>82</v>
      </c>
      <c r="B1" s="107"/>
      <c r="C1" s="107"/>
      <c r="D1" s="107"/>
      <c r="E1" s="108"/>
      <c r="F1" s="108"/>
      <c r="G1" s="108"/>
      <c r="H1" s="109"/>
      <c r="I1" s="109"/>
      <c r="J1" s="109"/>
      <c r="K1" s="109"/>
      <c r="L1" s="109"/>
      <c r="M1" s="109"/>
      <c r="N1" s="109"/>
      <c r="O1" s="109"/>
      <c r="P1" s="109"/>
      <c r="Q1" s="109"/>
      <c r="R1" s="109"/>
      <c r="S1" s="109"/>
      <c r="T1" s="109"/>
    </row>
    <row r="2" s="99" customFormat="1" ht="24.95" customHeight="1" spans="1:20">
      <c r="A2" s="110" t="str">
        <f>汇总表!A2</f>
        <v>标段号：龙池街道2025年度农村公路养护工程</v>
      </c>
      <c r="B2" s="110" t="s">
        <v>0</v>
      </c>
      <c r="C2" s="111"/>
      <c r="D2" s="112"/>
      <c r="E2" s="113"/>
      <c r="F2" s="114" t="s">
        <v>83</v>
      </c>
      <c r="G2" s="115"/>
      <c r="H2" s="116"/>
      <c r="I2" s="116"/>
      <c r="J2" s="116"/>
      <c r="K2" s="116"/>
      <c r="L2" s="116"/>
      <c r="M2" s="116"/>
      <c r="N2" s="116"/>
      <c r="O2" s="116"/>
      <c r="P2" s="116"/>
      <c r="Q2" s="116"/>
      <c r="R2" s="116"/>
      <c r="S2" s="116"/>
      <c r="T2" s="116"/>
    </row>
    <row r="3" s="100" customFormat="1" ht="24.95" customHeight="1" spans="1:20">
      <c r="A3" s="117" t="s">
        <v>84</v>
      </c>
      <c r="B3" s="117"/>
      <c r="C3" s="117"/>
      <c r="D3" s="117"/>
      <c r="E3" s="118"/>
      <c r="F3" s="118"/>
      <c r="G3" s="118"/>
      <c r="H3" s="119"/>
      <c r="I3" s="119"/>
      <c r="J3" s="119"/>
      <c r="K3" s="119"/>
      <c r="L3" s="119"/>
      <c r="M3" s="119"/>
      <c r="N3" s="119"/>
      <c r="O3" s="119"/>
      <c r="P3" s="119"/>
      <c r="Q3" s="119"/>
      <c r="R3" s="119"/>
      <c r="S3" s="119"/>
      <c r="T3" s="119"/>
    </row>
    <row r="4" s="101" customFormat="1" ht="24.95" customHeight="1" spans="1:22">
      <c r="A4" s="120" t="s">
        <v>85</v>
      </c>
      <c r="B4" s="120" t="s">
        <v>86</v>
      </c>
      <c r="C4" s="120" t="s">
        <v>87</v>
      </c>
      <c r="D4" s="120" t="s">
        <v>88</v>
      </c>
      <c r="E4" s="121" t="s">
        <v>89</v>
      </c>
      <c r="F4" s="121" t="s">
        <v>90</v>
      </c>
      <c r="G4" s="121" t="s">
        <v>91</v>
      </c>
      <c r="H4" s="122"/>
      <c r="I4" s="139"/>
      <c r="J4" s="139"/>
      <c r="K4" s="139"/>
      <c r="L4" s="139"/>
      <c r="M4" s="139"/>
      <c r="N4" s="139"/>
      <c r="O4" s="139"/>
      <c r="P4" s="139"/>
      <c r="Q4" s="139"/>
      <c r="R4" s="139"/>
      <c r="S4" s="139"/>
      <c r="T4" s="139"/>
      <c r="U4" s="142"/>
      <c r="V4" s="142"/>
    </row>
    <row r="5" s="101" customFormat="1" ht="24.95" customHeight="1" spans="1:22">
      <c r="A5" s="39" t="s">
        <v>92</v>
      </c>
      <c r="B5" s="40" t="s">
        <v>93</v>
      </c>
      <c r="C5" s="120"/>
      <c r="D5" s="120"/>
      <c r="E5" s="121"/>
      <c r="F5" s="121"/>
      <c r="G5" s="28" t="str">
        <f>IF(E5="","",ROUND(E5*F5,0))</f>
        <v/>
      </c>
      <c r="H5" s="119"/>
      <c r="I5" s="139"/>
      <c r="J5" s="139"/>
      <c r="K5" s="139"/>
      <c r="L5" s="139"/>
      <c r="M5" s="139"/>
      <c r="N5" s="139"/>
      <c r="O5" s="139"/>
      <c r="P5" s="139"/>
      <c r="Q5" s="139"/>
      <c r="R5" s="139"/>
      <c r="S5" s="139"/>
      <c r="T5" s="139"/>
      <c r="U5" s="142"/>
      <c r="V5" s="142"/>
    </row>
    <row r="6" s="100" customFormat="1" ht="24.95" customHeight="1" spans="1:22">
      <c r="A6" s="123" t="s">
        <v>94</v>
      </c>
      <c r="B6" s="124" t="s">
        <v>95</v>
      </c>
      <c r="C6" s="125"/>
      <c r="D6" s="123" t="s">
        <v>96</v>
      </c>
      <c r="E6" s="126"/>
      <c r="F6" s="126"/>
      <c r="G6" s="28">
        <f t="shared" ref="G6:G16" si="0">ROUND(E6*F6,0)</f>
        <v>0</v>
      </c>
      <c r="H6" s="119"/>
      <c r="I6" s="140"/>
      <c r="J6" s="139"/>
      <c r="K6" s="140"/>
      <c r="L6" s="139"/>
      <c r="M6" s="140"/>
      <c r="N6" s="139"/>
      <c r="O6" s="140"/>
      <c r="P6" s="139"/>
      <c r="Q6" s="140"/>
      <c r="R6" s="139"/>
      <c r="S6" s="140"/>
      <c r="T6" s="139"/>
      <c r="U6" s="143"/>
      <c r="V6" s="143"/>
    </row>
    <row r="7" s="100" customFormat="1" ht="45" customHeight="1" spans="1:22">
      <c r="A7" s="123" t="s">
        <v>97</v>
      </c>
      <c r="B7" s="124" t="s">
        <v>98</v>
      </c>
      <c r="C7" s="125" t="s">
        <v>99</v>
      </c>
      <c r="D7" s="123" t="s">
        <v>100</v>
      </c>
      <c r="E7" s="126">
        <v>603</v>
      </c>
      <c r="F7" s="126"/>
      <c r="G7" s="28"/>
      <c r="H7" s="119"/>
      <c r="I7" s="140"/>
      <c r="J7" s="139"/>
      <c r="K7" s="140"/>
      <c r="L7" s="139"/>
      <c r="M7" s="140"/>
      <c r="N7" s="139"/>
      <c r="O7" s="140"/>
      <c r="P7" s="139"/>
      <c r="Q7" s="140"/>
      <c r="R7" s="139"/>
      <c r="S7" s="140"/>
      <c r="T7" s="139"/>
      <c r="U7" s="143"/>
      <c r="V7" s="143"/>
    </row>
    <row r="8" s="100" customFormat="1" ht="54.95" customHeight="1" spans="1:22">
      <c r="A8" s="127" t="s">
        <v>101</v>
      </c>
      <c r="B8" s="124" t="s">
        <v>102</v>
      </c>
      <c r="C8" s="125" t="s">
        <v>103</v>
      </c>
      <c r="D8" s="123" t="s">
        <v>100</v>
      </c>
      <c r="E8" s="126">
        <v>603</v>
      </c>
      <c r="F8" s="126"/>
      <c r="G8" s="28"/>
      <c r="H8" s="119"/>
      <c r="I8" s="140"/>
      <c r="J8" s="139"/>
      <c r="K8" s="140"/>
      <c r="L8" s="139"/>
      <c r="M8" s="140"/>
      <c r="N8" s="139"/>
      <c r="O8" s="140"/>
      <c r="P8" s="139"/>
      <c r="Q8" s="140"/>
      <c r="R8" s="139"/>
      <c r="S8" s="140"/>
      <c r="T8" s="139"/>
      <c r="U8" s="143"/>
      <c r="V8" s="143"/>
    </row>
    <row r="9" s="100" customFormat="1" ht="24.95" customHeight="1" spans="1:22">
      <c r="A9" s="39" t="s">
        <v>104</v>
      </c>
      <c r="B9" s="40" t="s">
        <v>105</v>
      </c>
      <c r="C9" s="125"/>
      <c r="D9" s="123"/>
      <c r="E9" s="126"/>
      <c r="F9" s="126"/>
      <c r="G9" s="28">
        <f t="shared" si="0"/>
        <v>0</v>
      </c>
      <c r="H9" s="119"/>
      <c r="I9" s="140"/>
      <c r="J9" s="139"/>
      <c r="K9" s="140"/>
      <c r="L9" s="139"/>
      <c r="M9" s="140"/>
      <c r="N9" s="139"/>
      <c r="O9" s="140"/>
      <c r="P9" s="139"/>
      <c r="Q9" s="140"/>
      <c r="R9" s="139"/>
      <c r="S9" s="140"/>
      <c r="T9" s="139"/>
      <c r="U9" s="143"/>
      <c r="V9" s="143"/>
    </row>
    <row r="10" s="101" customFormat="1" ht="24.95" customHeight="1" spans="1:22">
      <c r="A10" s="123" t="s">
        <v>94</v>
      </c>
      <c r="B10" s="124" t="s">
        <v>95</v>
      </c>
      <c r="C10" s="128"/>
      <c r="D10" s="129"/>
      <c r="E10" s="121"/>
      <c r="F10" s="121"/>
      <c r="G10" s="28">
        <f t="shared" si="0"/>
        <v>0</v>
      </c>
      <c r="H10" s="119"/>
      <c r="I10" s="140"/>
      <c r="J10" s="139"/>
      <c r="K10" s="139"/>
      <c r="L10" s="139"/>
      <c r="M10" s="139"/>
      <c r="N10" s="139"/>
      <c r="O10" s="139"/>
      <c r="P10" s="139"/>
      <c r="Q10" s="139"/>
      <c r="R10" s="139"/>
      <c r="S10" s="139"/>
      <c r="T10" s="139"/>
      <c r="U10" s="142"/>
      <c r="V10" s="142"/>
    </row>
    <row r="11" s="100" customFormat="1" ht="45" customHeight="1" spans="1:22">
      <c r="A11" s="123" t="s">
        <v>97</v>
      </c>
      <c r="B11" s="124" t="s">
        <v>98</v>
      </c>
      <c r="C11" s="125" t="s">
        <v>99</v>
      </c>
      <c r="D11" s="129" t="s">
        <v>106</v>
      </c>
      <c r="E11" s="126">
        <v>86</v>
      </c>
      <c r="F11" s="126"/>
      <c r="G11" s="28"/>
      <c r="H11" s="119"/>
      <c r="I11" s="140"/>
      <c r="J11" s="140"/>
      <c r="K11" s="140"/>
      <c r="L11" s="140"/>
      <c r="M11" s="140"/>
      <c r="N11" s="140"/>
      <c r="O11" s="140"/>
      <c r="P11" s="140"/>
      <c r="Q11" s="140"/>
      <c r="R11" s="140"/>
      <c r="S11" s="140"/>
      <c r="T11" s="140"/>
      <c r="U11" s="143"/>
      <c r="V11" s="143"/>
    </row>
    <row r="12" s="100" customFormat="1" ht="54.95" customHeight="1" spans="1:22">
      <c r="A12" s="127" t="s">
        <v>101</v>
      </c>
      <c r="B12" s="124" t="s">
        <v>102</v>
      </c>
      <c r="C12" s="125" t="s">
        <v>103</v>
      </c>
      <c r="D12" s="123" t="s">
        <v>100</v>
      </c>
      <c r="E12" s="126">
        <v>86</v>
      </c>
      <c r="F12" s="126"/>
      <c r="G12" s="28"/>
      <c r="H12" s="119"/>
      <c r="I12" s="140"/>
      <c r="J12" s="140"/>
      <c r="K12" s="140"/>
      <c r="L12" s="140"/>
      <c r="M12" s="140"/>
      <c r="N12" s="140"/>
      <c r="O12" s="140"/>
      <c r="P12" s="140"/>
      <c r="Q12" s="140"/>
      <c r="R12" s="140"/>
      <c r="S12" s="140"/>
      <c r="T12" s="140"/>
      <c r="U12" s="143"/>
      <c r="V12" s="143"/>
    </row>
    <row r="13" s="100" customFormat="1" ht="24.95" customHeight="1" spans="1:22">
      <c r="A13" s="39" t="s">
        <v>107</v>
      </c>
      <c r="B13" s="40" t="s">
        <v>108</v>
      </c>
      <c r="C13" s="125"/>
      <c r="D13" s="129"/>
      <c r="E13" s="121"/>
      <c r="F13" s="121"/>
      <c r="G13" s="28">
        <f t="shared" si="0"/>
        <v>0</v>
      </c>
      <c r="H13" s="119"/>
      <c r="I13" s="140"/>
      <c r="J13" s="139"/>
      <c r="K13" s="140"/>
      <c r="L13" s="139"/>
      <c r="M13" s="140"/>
      <c r="N13" s="139"/>
      <c r="O13" s="140"/>
      <c r="P13" s="139"/>
      <c r="Q13" s="140"/>
      <c r="R13" s="139"/>
      <c r="S13" s="140"/>
      <c r="T13" s="139"/>
      <c r="U13" s="143"/>
      <c r="V13" s="143"/>
    </row>
    <row r="14" s="100" customFormat="1" ht="24.95" customHeight="1" spans="1:22">
      <c r="A14" s="123" t="s">
        <v>94</v>
      </c>
      <c r="B14" s="124" t="s">
        <v>95</v>
      </c>
      <c r="C14" s="128"/>
      <c r="D14" s="129"/>
      <c r="E14" s="121"/>
      <c r="F14" s="121"/>
      <c r="G14" s="28">
        <f t="shared" si="0"/>
        <v>0</v>
      </c>
      <c r="H14" s="119"/>
      <c r="I14" s="140"/>
      <c r="J14" s="139"/>
      <c r="K14" s="140"/>
      <c r="L14" s="139"/>
      <c r="M14" s="140"/>
      <c r="N14" s="139"/>
      <c r="O14" s="140"/>
      <c r="P14" s="139"/>
      <c r="Q14" s="140"/>
      <c r="R14" s="139"/>
      <c r="S14" s="140"/>
      <c r="T14" s="139"/>
      <c r="U14" s="143"/>
      <c r="V14" s="143"/>
    </row>
    <row r="15" s="100" customFormat="1" ht="45" customHeight="1" spans="1:22">
      <c r="A15" s="123" t="s">
        <v>97</v>
      </c>
      <c r="B15" s="124" t="s">
        <v>98</v>
      </c>
      <c r="C15" s="125" t="s">
        <v>99</v>
      </c>
      <c r="D15" s="129" t="s">
        <v>100</v>
      </c>
      <c r="E15" s="121">
        <v>28</v>
      </c>
      <c r="F15" s="126"/>
      <c r="G15" s="28"/>
      <c r="H15" s="119"/>
      <c r="I15" s="140"/>
      <c r="J15" s="139"/>
      <c r="K15" s="140"/>
      <c r="L15" s="139"/>
      <c r="M15" s="140"/>
      <c r="N15" s="139"/>
      <c r="O15" s="140"/>
      <c r="P15" s="139"/>
      <c r="Q15" s="140"/>
      <c r="R15" s="139"/>
      <c r="S15" s="140"/>
      <c r="T15" s="139"/>
      <c r="U15" s="143"/>
      <c r="V15" s="143"/>
    </row>
    <row r="16" s="100" customFormat="1" ht="50.1" customHeight="1" spans="1:22">
      <c r="A16" s="127" t="s">
        <v>101</v>
      </c>
      <c r="B16" s="124" t="s">
        <v>102</v>
      </c>
      <c r="C16" s="125" t="s">
        <v>103</v>
      </c>
      <c r="D16" s="123" t="s">
        <v>100</v>
      </c>
      <c r="E16" s="130">
        <v>28</v>
      </c>
      <c r="F16" s="126"/>
      <c r="G16" s="28"/>
      <c r="H16" s="119"/>
      <c r="I16" s="140"/>
      <c r="J16" s="139"/>
      <c r="K16" s="140"/>
      <c r="L16" s="139"/>
      <c r="M16" s="140"/>
      <c r="N16" s="139"/>
      <c r="O16" s="140"/>
      <c r="P16" s="139"/>
      <c r="Q16" s="140"/>
      <c r="R16" s="139"/>
      <c r="S16" s="140"/>
      <c r="T16" s="139"/>
      <c r="U16" s="143"/>
      <c r="V16" s="143"/>
    </row>
    <row r="17" s="100" customFormat="1" ht="45" customHeight="1" spans="1:22">
      <c r="A17" s="131" t="s">
        <v>109</v>
      </c>
      <c r="B17" s="132" t="s">
        <v>110</v>
      </c>
      <c r="C17" s="125" t="s">
        <v>111</v>
      </c>
      <c r="D17" s="129" t="s">
        <v>100</v>
      </c>
      <c r="E17" s="121">
        <f>28+240+1020</f>
        <v>1288</v>
      </c>
      <c r="F17" s="121"/>
      <c r="G17" s="28"/>
      <c r="H17" s="119"/>
      <c r="I17" s="140"/>
      <c r="J17" s="140"/>
      <c r="K17" s="140"/>
      <c r="L17" s="140"/>
      <c r="M17" s="140"/>
      <c r="N17" s="140"/>
      <c r="O17" s="140"/>
      <c r="P17" s="140"/>
      <c r="Q17" s="140"/>
      <c r="R17" s="140"/>
      <c r="S17" s="140"/>
      <c r="T17" s="140"/>
      <c r="U17" s="143"/>
      <c r="V17" s="143"/>
    </row>
    <row r="18" s="100" customFormat="1" ht="24.95" customHeight="1" spans="1:22">
      <c r="A18" s="39" t="s">
        <v>112</v>
      </c>
      <c r="B18" s="40" t="s">
        <v>113</v>
      </c>
      <c r="C18" s="125"/>
      <c r="D18" s="129"/>
      <c r="E18" s="121"/>
      <c r="F18" s="121"/>
      <c r="G18" s="28">
        <f t="shared" ref="G17:G28" si="1">ROUND(E18*F18,0)</f>
        <v>0</v>
      </c>
      <c r="H18" s="119"/>
      <c r="I18" s="140"/>
      <c r="J18" s="139"/>
      <c r="K18" s="140"/>
      <c r="L18" s="139"/>
      <c r="M18" s="140"/>
      <c r="N18" s="139"/>
      <c r="O18" s="140"/>
      <c r="P18" s="139"/>
      <c r="Q18" s="140"/>
      <c r="R18" s="139"/>
      <c r="S18" s="140"/>
      <c r="T18" s="139"/>
      <c r="U18" s="143"/>
      <c r="V18" s="143"/>
    </row>
    <row r="19" s="100" customFormat="1" ht="24.95" customHeight="1" spans="1:22">
      <c r="A19" s="123" t="s">
        <v>94</v>
      </c>
      <c r="B19" s="124" t="s">
        <v>95</v>
      </c>
      <c r="C19" s="128"/>
      <c r="D19" s="129"/>
      <c r="E19" s="121"/>
      <c r="F19" s="121"/>
      <c r="G19" s="28">
        <f t="shared" si="1"/>
        <v>0</v>
      </c>
      <c r="H19" s="119"/>
      <c r="I19" s="140"/>
      <c r="J19" s="139"/>
      <c r="K19" s="140"/>
      <c r="L19" s="139"/>
      <c r="M19" s="140"/>
      <c r="N19" s="139"/>
      <c r="O19" s="140"/>
      <c r="P19" s="139"/>
      <c r="Q19" s="140"/>
      <c r="R19" s="139"/>
      <c r="S19" s="140"/>
      <c r="T19" s="139"/>
      <c r="U19" s="143"/>
      <c r="V19" s="143"/>
    </row>
    <row r="20" s="100" customFormat="1" ht="45" customHeight="1" spans="1:22">
      <c r="A20" s="123" t="s">
        <v>97</v>
      </c>
      <c r="B20" s="124" t="s">
        <v>98</v>
      </c>
      <c r="C20" s="125" t="s">
        <v>99</v>
      </c>
      <c r="D20" s="129" t="s">
        <v>100</v>
      </c>
      <c r="E20" s="121">
        <v>266</v>
      </c>
      <c r="F20" s="126"/>
      <c r="G20" s="28"/>
      <c r="H20" s="119"/>
      <c r="I20" s="140"/>
      <c r="J20" s="139"/>
      <c r="K20" s="140"/>
      <c r="L20" s="139"/>
      <c r="M20" s="140"/>
      <c r="N20" s="139"/>
      <c r="O20" s="140"/>
      <c r="P20" s="139"/>
      <c r="Q20" s="140"/>
      <c r="R20" s="139"/>
      <c r="S20" s="140"/>
      <c r="T20" s="139"/>
      <c r="U20" s="143"/>
      <c r="V20" s="143"/>
    </row>
    <row r="21" s="100" customFormat="1" ht="54.95" customHeight="1" spans="1:22">
      <c r="A21" s="127" t="s">
        <v>101</v>
      </c>
      <c r="B21" s="124" t="s">
        <v>102</v>
      </c>
      <c r="C21" s="125" t="s">
        <v>103</v>
      </c>
      <c r="D21" s="123" t="s">
        <v>100</v>
      </c>
      <c r="E21" s="130">
        <v>266</v>
      </c>
      <c r="F21" s="126"/>
      <c r="G21" s="28"/>
      <c r="H21" s="119"/>
      <c r="I21" s="140"/>
      <c r="J21" s="139"/>
      <c r="K21" s="140"/>
      <c r="L21" s="139"/>
      <c r="M21" s="140"/>
      <c r="N21" s="139"/>
      <c r="O21" s="140"/>
      <c r="P21" s="139"/>
      <c r="Q21" s="140"/>
      <c r="R21" s="139"/>
      <c r="S21" s="140"/>
      <c r="T21" s="139"/>
      <c r="U21" s="143"/>
      <c r="V21" s="143"/>
    </row>
    <row r="22" s="100" customFormat="1" ht="24.95" customHeight="1" spans="1:22">
      <c r="A22" s="39" t="s">
        <v>114</v>
      </c>
      <c r="B22" s="40" t="s">
        <v>115</v>
      </c>
      <c r="C22" s="125"/>
      <c r="D22" s="129"/>
      <c r="E22" s="121"/>
      <c r="F22" s="121"/>
      <c r="G22" s="28">
        <f t="shared" si="1"/>
        <v>0</v>
      </c>
      <c r="H22" s="119"/>
      <c r="I22" s="140"/>
      <c r="J22" s="139"/>
      <c r="K22" s="140"/>
      <c r="L22" s="139"/>
      <c r="M22" s="140"/>
      <c r="N22" s="139"/>
      <c r="O22" s="140"/>
      <c r="P22" s="139"/>
      <c r="Q22" s="140"/>
      <c r="R22" s="139"/>
      <c r="S22" s="140"/>
      <c r="T22" s="139"/>
      <c r="U22" s="143"/>
      <c r="V22" s="143"/>
    </row>
    <row r="23" s="100" customFormat="1" ht="24.95" customHeight="1" spans="1:22">
      <c r="A23" s="123" t="s">
        <v>94</v>
      </c>
      <c r="B23" s="124" t="s">
        <v>95</v>
      </c>
      <c r="C23" s="128"/>
      <c r="D23" s="129"/>
      <c r="E23" s="121"/>
      <c r="F23" s="121"/>
      <c r="G23" s="28">
        <f t="shared" si="1"/>
        <v>0</v>
      </c>
      <c r="H23" s="119"/>
      <c r="I23" s="140"/>
      <c r="J23" s="139"/>
      <c r="K23" s="140"/>
      <c r="L23" s="139"/>
      <c r="M23" s="140"/>
      <c r="N23" s="139"/>
      <c r="O23" s="140"/>
      <c r="P23" s="139"/>
      <c r="Q23" s="140"/>
      <c r="R23" s="139"/>
      <c r="S23" s="140"/>
      <c r="T23" s="139"/>
      <c r="U23" s="143"/>
      <c r="V23" s="143"/>
    </row>
    <row r="24" s="100" customFormat="1" ht="45" customHeight="1" spans="1:22">
      <c r="A24" s="131" t="s">
        <v>109</v>
      </c>
      <c r="B24" s="132" t="s">
        <v>110</v>
      </c>
      <c r="C24" s="125" t="s">
        <v>111</v>
      </c>
      <c r="D24" s="129" t="s">
        <v>100</v>
      </c>
      <c r="E24" s="121">
        <v>100</v>
      </c>
      <c r="F24" s="121"/>
      <c r="G24" s="28"/>
      <c r="H24" s="119"/>
      <c r="I24" s="140"/>
      <c r="J24" s="140"/>
      <c r="K24" s="140"/>
      <c r="L24" s="140"/>
      <c r="M24" s="140"/>
      <c r="N24" s="140"/>
      <c r="O24" s="140"/>
      <c r="P24" s="140"/>
      <c r="Q24" s="140"/>
      <c r="R24" s="140"/>
      <c r="S24" s="140"/>
      <c r="T24" s="140"/>
      <c r="U24" s="143"/>
      <c r="V24" s="143"/>
    </row>
    <row r="25" s="100" customFormat="1" ht="24.95" customHeight="1" spans="1:22">
      <c r="A25" s="39" t="s">
        <v>116</v>
      </c>
      <c r="B25" s="40" t="s">
        <v>117</v>
      </c>
      <c r="C25" s="125"/>
      <c r="D25" s="129"/>
      <c r="E25" s="121"/>
      <c r="F25" s="121"/>
      <c r="G25" s="28">
        <f t="shared" si="1"/>
        <v>0</v>
      </c>
      <c r="H25" s="119"/>
      <c r="I25" s="140"/>
      <c r="J25" s="139"/>
      <c r="K25" s="140"/>
      <c r="L25" s="139"/>
      <c r="M25" s="140"/>
      <c r="N25" s="139"/>
      <c r="O25" s="140"/>
      <c r="P25" s="139"/>
      <c r="Q25" s="140"/>
      <c r="R25" s="139"/>
      <c r="S25" s="140"/>
      <c r="T25" s="139"/>
      <c r="U25" s="143"/>
      <c r="V25" s="143"/>
    </row>
    <row r="26" s="100" customFormat="1" ht="24.95" customHeight="1" spans="1:22">
      <c r="A26" s="123" t="s">
        <v>94</v>
      </c>
      <c r="B26" s="124" t="s">
        <v>95</v>
      </c>
      <c r="C26" s="128"/>
      <c r="D26" s="129"/>
      <c r="E26" s="121"/>
      <c r="F26" s="121"/>
      <c r="G26" s="28">
        <f t="shared" si="1"/>
        <v>0</v>
      </c>
      <c r="H26" s="119"/>
      <c r="I26" s="140"/>
      <c r="J26" s="139"/>
      <c r="K26" s="140"/>
      <c r="L26" s="139"/>
      <c r="M26" s="140"/>
      <c r="N26" s="139"/>
      <c r="O26" s="140"/>
      <c r="P26" s="139"/>
      <c r="Q26" s="140"/>
      <c r="R26" s="139"/>
      <c r="S26" s="140"/>
      <c r="T26" s="139"/>
      <c r="U26" s="143"/>
      <c r="V26" s="143"/>
    </row>
    <row r="27" s="100" customFormat="1" ht="45" customHeight="1" spans="1:22">
      <c r="A27" s="123" t="s">
        <v>97</v>
      </c>
      <c r="B27" s="124" t="s">
        <v>98</v>
      </c>
      <c r="C27" s="125" t="s">
        <v>99</v>
      </c>
      <c r="D27" s="129" t="s">
        <v>100</v>
      </c>
      <c r="E27" s="121">
        <v>266</v>
      </c>
      <c r="F27" s="126"/>
      <c r="G27" s="28"/>
      <c r="H27" s="119"/>
      <c r="I27" s="140"/>
      <c r="J27" s="139"/>
      <c r="K27" s="140"/>
      <c r="L27" s="139"/>
      <c r="M27" s="140"/>
      <c r="N27" s="139"/>
      <c r="O27" s="140"/>
      <c r="P27" s="139"/>
      <c r="Q27" s="140"/>
      <c r="R27" s="139"/>
      <c r="S27" s="140"/>
      <c r="T27" s="139"/>
      <c r="U27" s="143"/>
      <c r="V27" s="143"/>
    </row>
    <row r="28" s="100" customFormat="1" ht="54.95" customHeight="1" spans="1:22">
      <c r="A28" s="127" t="s">
        <v>101</v>
      </c>
      <c r="B28" s="124" t="s">
        <v>102</v>
      </c>
      <c r="C28" s="125" t="s">
        <v>103</v>
      </c>
      <c r="D28" s="123" t="s">
        <v>100</v>
      </c>
      <c r="E28" s="130">
        <v>266</v>
      </c>
      <c r="F28" s="126"/>
      <c r="G28" s="28"/>
      <c r="H28" s="119"/>
      <c r="I28" s="140"/>
      <c r="J28" s="139"/>
      <c r="K28" s="140"/>
      <c r="L28" s="139"/>
      <c r="M28" s="140"/>
      <c r="N28" s="139"/>
      <c r="O28" s="140"/>
      <c r="P28" s="139"/>
      <c r="Q28" s="140"/>
      <c r="R28" s="139"/>
      <c r="S28" s="140"/>
      <c r="T28" s="139"/>
      <c r="U28" s="143"/>
      <c r="V28" s="143"/>
    </row>
    <row r="29" s="100" customFormat="1" ht="24.95" customHeight="1" spans="1:22">
      <c r="A29" s="39" t="s">
        <v>118</v>
      </c>
      <c r="B29" s="40" t="s">
        <v>119</v>
      </c>
      <c r="C29" s="125"/>
      <c r="D29" s="129"/>
      <c r="E29" s="121"/>
      <c r="F29" s="121"/>
      <c r="G29" s="28">
        <f t="shared" ref="G29:G36" si="2">ROUND(E29*F29,0)</f>
        <v>0</v>
      </c>
      <c r="H29" s="119"/>
      <c r="I29" s="140"/>
      <c r="J29" s="139"/>
      <c r="K29" s="140"/>
      <c r="L29" s="139"/>
      <c r="M29" s="140"/>
      <c r="N29" s="139"/>
      <c r="O29" s="140"/>
      <c r="P29" s="139"/>
      <c r="Q29" s="140"/>
      <c r="R29" s="139"/>
      <c r="S29" s="140"/>
      <c r="T29" s="139"/>
      <c r="U29" s="143"/>
      <c r="V29" s="143"/>
    </row>
    <row r="30" s="100" customFormat="1" ht="24.95" customHeight="1" spans="1:22">
      <c r="A30" s="123" t="s">
        <v>94</v>
      </c>
      <c r="B30" s="124" t="s">
        <v>95</v>
      </c>
      <c r="C30" s="128"/>
      <c r="D30" s="129"/>
      <c r="E30" s="121"/>
      <c r="F30" s="121"/>
      <c r="G30" s="28">
        <f t="shared" si="2"/>
        <v>0</v>
      </c>
      <c r="H30" s="119"/>
      <c r="I30" s="140"/>
      <c r="J30" s="139"/>
      <c r="K30" s="140"/>
      <c r="L30" s="139"/>
      <c r="M30" s="140"/>
      <c r="N30" s="139"/>
      <c r="O30" s="140"/>
      <c r="P30" s="139"/>
      <c r="Q30" s="140"/>
      <c r="R30" s="139"/>
      <c r="S30" s="140"/>
      <c r="T30" s="139"/>
      <c r="U30" s="143"/>
      <c r="V30" s="143"/>
    </row>
    <row r="31" s="100" customFormat="1" ht="45" customHeight="1" spans="1:22">
      <c r="A31" s="123" t="s">
        <v>97</v>
      </c>
      <c r="B31" s="124" t="s">
        <v>98</v>
      </c>
      <c r="C31" s="125" t="s">
        <v>99</v>
      </c>
      <c r="D31" s="129" t="s">
        <v>100</v>
      </c>
      <c r="E31" s="121">
        <v>10</v>
      </c>
      <c r="F31" s="126"/>
      <c r="G31" s="28"/>
      <c r="H31" s="119"/>
      <c r="I31" s="140"/>
      <c r="J31" s="139"/>
      <c r="K31" s="140"/>
      <c r="L31" s="139"/>
      <c r="M31" s="140"/>
      <c r="N31" s="139"/>
      <c r="O31" s="140"/>
      <c r="P31" s="139"/>
      <c r="Q31" s="140"/>
      <c r="R31" s="139"/>
      <c r="S31" s="140"/>
      <c r="T31" s="139"/>
      <c r="U31" s="143"/>
      <c r="V31" s="143"/>
    </row>
    <row r="32" s="100" customFormat="1" ht="54.95" customHeight="1" spans="1:22">
      <c r="A32" s="127" t="s">
        <v>101</v>
      </c>
      <c r="B32" s="124" t="s">
        <v>102</v>
      </c>
      <c r="C32" s="125" t="s">
        <v>103</v>
      </c>
      <c r="D32" s="123" t="s">
        <v>100</v>
      </c>
      <c r="E32" s="130">
        <v>10</v>
      </c>
      <c r="F32" s="126"/>
      <c r="G32" s="28"/>
      <c r="H32" s="119"/>
      <c r="I32" s="140"/>
      <c r="J32" s="139"/>
      <c r="K32" s="140"/>
      <c r="L32" s="139"/>
      <c r="M32" s="140"/>
      <c r="N32" s="139"/>
      <c r="O32" s="140"/>
      <c r="P32" s="139"/>
      <c r="Q32" s="140"/>
      <c r="R32" s="139"/>
      <c r="S32" s="140"/>
      <c r="T32" s="139"/>
      <c r="U32" s="143"/>
      <c r="V32" s="143"/>
    </row>
    <row r="33" s="100" customFormat="1" ht="45" customHeight="1" spans="1:22">
      <c r="A33" s="131" t="s">
        <v>109</v>
      </c>
      <c r="B33" s="132" t="s">
        <v>110</v>
      </c>
      <c r="C33" s="125" t="s">
        <v>111</v>
      </c>
      <c r="D33" s="129" t="s">
        <v>100</v>
      </c>
      <c r="E33" s="121">
        <f>10+30+40</f>
        <v>80</v>
      </c>
      <c r="F33" s="121"/>
      <c r="G33" s="28"/>
      <c r="H33" s="119"/>
      <c r="I33" s="140"/>
      <c r="J33" s="140"/>
      <c r="K33" s="140"/>
      <c r="L33" s="140"/>
      <c r="M33" s="140"/>
      <c r="N33" s="140"/>
      <c r="O33" s="140"/>
      <c r="P33" s="140"/>
      <c r="Q33" s="140"/>
      <c r="R33" s="140"/>
      <c r="S33" s="140"/>
      <c r="T33" s="140"/>
      <c r="U33" s="143"/>
      <c r="V33" s="143"/>
    </row>
    <row r="34" s="100" customFormat="1" ht="24.95" customHeight="1" spans="1:22">
      <c r="A34" s="39" t="s">
        <v>120</v>
      </c>
      <c r="B34" s="40" t="s">
        <v>121</v>
      </c>
      <c r="C34" s="125"/>
      <c r="D34" s="129"/>
      <c r="E34" s="121"/>
      <c r="F34" s="121"/>
      <c r="G34" s="28">
        <f t="shared" si="2"/>
        <v>0</v>
      </c>
      <c r="H34" s="119"/>
      <c r="I34" s="140"/>
      <c r="J34" s="139"/>
      <c r="K34" s="140"/>
      <c r="L34" s="139"/>
      <c r="M34" s="140"/>
      <c r="N34" s="139"/>
      <c r="O34" s="140"/>
      <c r="P34" s="139"/>
      <c r="Q34" s="140"/>
      <c r="R34" s="139"/>
      <c r="S34" s="140"/>
      <c r="T34" s="139"/>
      <c r="U34" s="143"/>
      <c r="V34" s="143"/>
    </row>
    <row r="35" s="100" customFormat="1" ht="24.95" customHeight="1" spans="1:22">
      <c r="A35" s="123" t="s">
        <v>94</v>
      </c>
      <c r="B35" s="124" t="s">
        <v>95</v>
      </c>
      <c r="C35" s="128"/>
      <c r="D35" s="129"/>
      <c r="E35" s="121"/>
      <c r="F35" s="121"/>
      <c r="G35" s="28">
        <f t="shared" si="2"/>
        <v>0</v>
      </c>
      <c r="H35" s="119"/>
      <c r="I35" s="140"/>
      <c r="J35" s="139"/>
      <c r="K35" s="140"/>
      <c r="L35" s="139"/>
      <c r="M35" s="140"/>
      <c r="N35" s="139"/>
      <c r="O35" s="140"/>
      <c r="P35" s="139"/>
      <c r="Q35" s="140"/>
      <c r="R35" s="139"/>
      <c r="S35" s="140"/>
      <c r="T35" s="139"/>
      <c r="U35" s="143"/>
      <c r="V35" s="143"/>
    </row>
    <row r="36" s="100" customFormat="1" ht="45" customHeight="1" spans="1:22">
      <c r="A36" s="131" t="s">
        <v>109</v>
      </c>
      <c r="B36" s="132" t="s">
        <v>110</v>
      </c>
      <c r="C36" s="125" t="s">
        <v>111</v>
      </c>
      <c r="D36" s="129" t="s">
        <v>100</v>
      </c>
      <c r="E36" s="121">
        <v>860</v>
      </c>
      <c r="F36" s="121"/>
      <c r="G36" s="28"/>
      <c r="H36" s="119"/>
      <c r="I36" s="140"/>
      <c r="J36" s="140"/>
      <c r="K36" s="140"/>
      <c r="L36" s="140"/>
      <c r="M36" s="140"/>
      <c r="N36" s="140"/>
      <c r="O36" s="140"/>
      <c r="P36" s="140"/>
      <c r="Q36" s="140"/>
      <c r="R36" s="140"/>
      <c r="S36" s="140"/>
      <c r="T36" s="140"/>
      <c r="U36" s="143"/>
      <c r="V36" s="143"/>
    </row>
    <row r="37" s="100" customFormat="1" ht="24.95" customHeight="1" spans="1:22">
      <c r="A37" s="133" t="s">
        <v>122</v>
      </c>
      <c r="B37" s="134"/>
      <c r="C37" s="134"/>
      <c r="D37" s="134"/>
      <c r="E37" s="135">
        <f>SUM(G5:G36)</f>
        <v>0</v>
      </c>
      <c r="F37" s="135"/>
      <c r="G37" s="136" t="s">
        <v>123</v>
      </c>
      <c r="H37" s="119"/>
      <c r="I37" s="140"/>
      <c r="J37" s="140"/>
      <c r="K37" s="140"/>
      <c r="L37" s="140"/>
      <c r="M37" s="140"/>
      <c r="N37" s="140"/>
      <c r="O37" s="140"/>
      <c r="P37" s="140"/>
      <c r="Q37" s="140"/>
      <c r="R37" s="140"/>
      <c r="S37" s="140"/>
      <c r="T37" s="140"/>
      <c r="U37" s="143"/>
      <c r="V37" s="143"/>
    </row>
    <row r="38" s="100" customFormat="1" customHeight="1" spans="1:22">
      <c r="A38" s="137"/>
      <c r="D38" s="119"/>
      <c r="E38" s="138"/>
      <c r="F38" s="138"/>
      <c r="G38" s="138"/>
      <c r="H38" s="119"/>
      <c r="I38" s="140"/>
      <c r="J38" s="140"/>
      <c r="K38" s="140"/>
      <c r="L38" s="140"/>
      <c r="M38" s="140"/>
      <c r="N38" s="140"/>
      <c r="O38" s="140"/>
      <c r="P38" s="140"/>
      <c r="Q38" s="140"/>
      <c r="R38" s="140"/>
      <c r="S38" s="140"/>
      <c r="T38" s="140"/>
      <c r="U38" s="143"/>
      <c r="V38" s="143"/>
    </row>
    <row r="39" s="100" customFormat="1" customHeight="1" spans="1:22">
      <c r="A39" s="137"/>
      <c r="D39" s="119"/>
      <c r="E39" s="138"/>
      <c r="F39" s="138"/>
      <c r="G39" s="138"/>
      <c r="H39" s="119"/>
      <c r="I39" s="140"/>
      <c r="J39" s="140"/>
      <c r="K39" s="140"/>
      <c r="L39" s="140"/>
      <c r="M39" s="140"/>
      <c r="N39" s="140"/>
      <c r="O39" s="140"/>
      <c r="P39" s="140"/>
      <c r="Q39" s="140"/>
      <c r="R39" s="140"/>
      <c r="S39" s="140"/>
      <c r="T39" s="140"/>
      <c r="U39" s="143"/>
      <c r="V39" s="143"/>
    </row>
    <row r="40" s="100" customFormat="1" customHeight="1" spans="1:22">
      <c r="A40" s="137"/>
      <c r="D40" s="119"/>
      <c r="E40" s="138"/>
      <c r="F40" s="138"/>
      <c r="G40" s="138"/>
      <c r="H40" s="119"/>
      <c r="I40" s="140"/>
      <c r="J40" s="140"/>
      <c r="K40" s="140"/>
      <c r="L40" s="140"/>
      <c r="M40" s="140"/>
      <c r="N40" s="140"/>
      <c r="O40" s="140"/>
      <c r="P40" s="140"/>
      <c r="Q40" s="140"/>
      <c r="R40" s="140"/>
      <c r="S40" s="140"/>
      <c r="T40" s="140"/>
      <c r="U40" s="143"/>
      <c r="V40" s="143"/>
    </row>
    <row r="41" s="100" customFormat="1" customHeight="1" spans="1:22">
      <c r="A41" s="137"/>
      <c r="D41" s="119"/>
      <c r="E41" s="138"/>
      <c r="F41" s="138"/>
      <c r="G41" s="138"/>
      <c r="H41" s="119"/>
      <c r="I41" s="140"/>
      <c r="J41" s="140"/>
      <c r="K41" s="140"/>
      <c r="L41" s="140"/>
      <c r="M41" s="140"/>
      <c r="N41" s="140"/>
      <c r="O41" s="140"/>
      <c r="P41" s="140"/>
      <c r="Q41" s="140"/>
      <c r="R41" s="140"/>
      <c r="S41" s="140"/>
      <c r="T41" s="140"/>
      <c r="U41" s="143"/>
      <c r="V41" s="143"/>
    </row>
    <row r="42" customHeight="1" spans="9:22">
      <c r="I42" s="141"/>
      <c r="J42" s="141"/>
      <c r="K42" s="141"/>
      <c r="L42" s="141"/>
      <c r="M42" s="141"/>
      <c r="N42" s="141"/>
      <c r="O42" s="141"/>
      <c r="P42" s="141"/>
      <c r="Q42" s="141"/>
      <c r="R42" s="141"/>
      <c r="S42" s="141"/>
      <c r="T42" s="141"/>
      <c r="U42" s="144"/>
      <c r="V42" s="144"/>
    </row>
    <row r="43" customHeight="1" spans="9:22">
      <c r="I43" s="141"/>
      <c r="J43" s="141"/>
      <c r="K43" s="141"/>
      <c r="L43" s="141"/>
      <c r="M43" s="141"/>
      <c r="N43" s="141"/>
      <c r="O43" s="141"/>
      <c r="P43" s="141"/>
      <c r="Q43" s="141"/>
      <c r="R43" s="141"/>
      <c r="S43" s="141"/>
      <c r="T43" s="141"/>
      <c r="U43" s="144"/>
      <c r="V43" s="144"/>
    </row>
    <row r="44" customHeight="1" spans="9:22">
      <c r="I44" s="141"/>
      <c r="J44" s="141"/>
      <c r="K44" s="141"/>
      <c r="L44" s="141"/>
      <c r="M44" s="141"/>
      <c r="N44" s="141"/>
      <c r="O44" s="141"/>
      <c r="P44" s="141"/>
      <c r="Q44" s="141"/>
      <c r="R44" s="141"/>
      <c r="S44" s="141"/>
      <c r="T44" s="141"/>
      <c r="U44" s="144"/>
      <c r="V44" s="144"/>
    </row>
    <row r="45" customHeight="1" spans="9:22">
      <c r="I45" s="141"/>
      <c r="J45" s="141"/>
      <c r="K45" s="141"/>
      <c r="L45" s="141"/>
      <c r="M45" s="141"/>
      <c r="N45" s="141"/>
      <c r="O45" s="141"/>
      <c r="P45" s="141"/>
      <c r="Q45" s="141"/>
      <c r="R45" s="141"/>
      <c r="S45" s="141"/>
      <c r="T45" s="141"/>
      <c r="U45" s="144"/>
      <c r="V45" s="144"/>
    </row>
    <row r="46" customHeight="1" spans="9:22">
      <c r="I46" s="141"/>
      <c r="J46" s="141"/>
      <c r="K46" s="141"/>
      <c r="L46" s="141"/>
      <c r="M46" s="141"/>
      <c r="N46" s="141"/>
      <c r="O46" s="141"/>
      <c r="P46" s="141"/>
      <c r="Q46" s="141"/>
      <c r="R46" s="141"/>
      <c r="S46" s="141"/>
      <c r="T46" s="141"/>
      <c r="U46" s="144"/>
      <c r="V46" s="144"/>
    </row>
  </sheetData>
  <autoFilter xmlns:etc="http://www.wps.cn/officeDocument/2017/etCustomData" ref="A1:H37" etc:filterBottomFollowUsedRange="0">
    <extLst/>
  </autoFilter>
  <mergeCells count="4">
    <mergeCell ref="A1:G1"/>
    <mergeCell ref="A3:G3"/>
    <mergeCell ref="A37:D37"/>
    <mergeCell ref="E37:F37"/>
  </mergeCells>
  <printOptions horizontalCentered="1"/>
  <pageMargins left="0.55" right="0.55" top="0.79" bottom="0.79" header="0.51" footer="0.51"/>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4"/>
  <sheetViews>
    <sheetView showZeros="0" view="pageBreakPreview" zoomScaleNormal="100" topLeftCell="A162" workbookViewId="0">
      <selection activeCell="F170" sqref="F170:G170"/>
    </sheetView>
  </sheetViews>
  <sheetFormatPr defaultColWidth="8.625" defaultRowHeight="28.5" customHeight="1"/>
  <cols>
    <col min="1" max="1" width="5.75" style="59" customWidth="1"/>
    <col min="2" max="2" width="17.625" style="60" customWidth="1"/>
    <col min="3" max="3" width="25.625" style="60" customWidth="1"/>
    <col min="4" max="4" width="6.5" style="61" customWidth="1"/>
    <col min="5" max="5" width="10" style="62" customWidth="1"/>
    <col min="6" max="6" width="9.625" style="62" customWidth="1"/>
    <col min="7" max="7" width="9.375" style="62" customWidth="1"/>
    <col min="8" max="8" width="9" style="60"/>
    <col min="9" max="9" width="9.375" style="60"/>
    <col min="10" max="10" width="13.125" style="60" customWidth="1"/>
    <col min="11" max="11" width="10.375" style="60"/>
    <col min="12" max="32" width="9" style="60"/>
    <col min="33" max="16384" width="8.625" style="60"/>
  </cols>
  <sheetData>
    <row r="1" s="1" customFormat="1" ht="24.95" customHeight="1" spans="1:7">
      <c r="A1" s="10" t="s">
        <v>82</v>
      </c>
      <c r="B1" s="10"/>
      <c r="C1" s="10"/>
      <c r="D1" s="10"/>
      <c r="E1" s="11"/>
      <c r="F1" s="11"/>
      <c r="G1" s="11"/>
    </row>
    <row r="2" s="2" customFormat="1" ht="24.95" customHeight="1" spans="1:7">
      <c r="A2" s="12" t="str">
        <f>汇总表!A2</f>
        <v>标段号：龙池街道2025年度农村公路养护工程</v>
      </c>
      <c r="B2" s="63"/>
      <c r="C2" s="63"/>
      <c r="D2" s="64"/>
      <c r="E2" s="65"/>
      <c r="F2" s="14" t="s">
        <v>83</v>
      </c>
      <c r="G2" s="14"/>
    </row>
    <row r="3" s="6" customFormat="1" ht="24.95" customHeight="1" spans="1:7">
      <c r="A3" s="66" t="s">
        <v>124</v>
      </c>
      <c r="B3" s="66"/>
      <c r="C3" s="66"/>
      <c r="D3" s="66"/>
      <c r="E3" s="67"/>
      <c r="F3" s="67"/>
      <c r="G3" s="67"/>
    </row>
    <row r="4" s="58" customFormat="1" ht="24.95" customHeight="1" spans="1:22">
      <c r="A4" s="68" t="s">
        <v>85</v>
      </c>
      <c r="B4" s="68" t="s">
        <v>86</v>
      </c>
      <c r="C4" s="68" t="s">
        <v>87</v>
      </c>
      <c r="D4" s="68" t="s">
        <v>88</v>
      </c>
      <c r="E4" s="69" t="s">
        <v>89</v>
      </c>
      <c r="F4" s="69" t="s">
        <v>125</v>
      </c>
      <c r="G4" s="69" t="s">
        <v>126</v>
      </c>
      <c r="I4" s="91"/>
      <c r="J4" s="91"/>
      <c r="K4" s="91"/>
      <c r="L4" s="91"/>
      <c r="M4" s="91"/>
      <c r="N4" s="91"/>
      <c r="O4" s="91"/>
      <c r="P4" s="91"/>
      <c r="Q4" s="91"/>
      <c r="R4" s="91"/>
      <c r="S4" s="91"/>
      <c r="T4" s="91"/>
      <c r="U4" s="91"/>
      <c r="V4" s="91"/>
    </row>
    <row r="5" s="58" customFormat="1" ht="24.95" customHeight="1" spans="1:22">
      <c r="A5" s="26" t="s">
        <v>92</v>
      </c>
      <c r="B5" s="27" t="s">
        <v>93</v>
      </c>
      <c r="C5" s="68"/>
      <c r="D5" s="68"/>
      <c r="E5" s="69"/>
      <c r="F5" s="69"/>
      <c r="G5" s="28">
        <f>ROUND(E5*F5,0)</f>
        <v>0</v>
      </c>
      <c r="H5" s="70"/>
      <c r="I5" s="91"/>
      <c r="J5" s="91"/>
      <c r="K5" s="91"/>
      <c r="L5" s="91"/>
      <c r="M5" s="91"/>
      <c r="N5" s="91"/>
      <c r="O5" s="91"/>
      <c r="P5" s="91"/>
      <c r="Q5" s="91"/>
      <c r="R5" s="91"/>
      <c r="S5" s="91"/>
      <c r="T5" s="91"/>
      <c r="U5" s="91"/>
      <c r="V5" s="91"/>
    </row>
    <row r="6" s="58" customFormat="1" ht="24.95" customHeight="1" spans="1:22">
      <c r="A6" s="71" t="s">
        <v>127</v>
      </c>
      <c r="B6" s="72" t="s">
        <v>128</v>
      </c>
      <c r="C6" s="31"/>
      <c r="D6" s="71" t="s">
        <v>96</v>
      </c>
      <c r="E6" s="73"/>
      <c r="F6" s="74"/>
      <c r="G6" s="28">
        <f>ROUND(E6*F6,0)</f>
        <v>0</v>
      </c>
      <c r="H6" s="70"/>
      <c r="I6" s="91"/>
      <c r="J6" s="92"/>
      <c r="K6" s="93"/>
      <c r="L6" s="92"/>
      <c r="M6" s="93"/>
      <c r="N6" s="92"/>
      <c r="O6" s="91"/>
      <c r="P6" s="92"/>
      <c r="Q6" s="91"/>
      <c r="R6" s="92"/>
      <c r="S6" s="91"/>
      <c r="T6" s="92"/>
      <c r="U6" s="91"/>
      <c r="V6" s="91"/>
    </row>
    <row r="7" s="58" customFormat="1" ht="27.95" customHeight="1" spans="1:22">
      <c r="A7" s="71" t="s">
        <v>129</v>
      </c>
      <c r="B7" s="72" t="s">
        <v>130</v>
      </c>
      <c r="C7" s="31" t="s">
        <v>131</v>
      </c>
      <c r="D7" s="71" t="s">
        <v>100</v>
      </c>
      <c r="E7" s="73">
        <v>603</v>
      </c>
      <c r="F7" s="74"/>
      <c r="G7" s="28"/>
      <c r="H7" s="70"/>
      <c r="I7" s="91"/>
      <c r="J7" s="92"/>
      <c r="K7" s="93"/>
      <c r="L7" s="92"/>
      <c r="M7" s="93"/>
      <c r="N7" s="92"/>
      <c r="O7" s="91"/>
      <c r="P7" s="92"/>
      <c r="Q7" s="91"/>
      <c r="R7" s="92"/>
      <c r="S7" s="91"/>
      <c r="T7" s="92"/>
      <c r="U7" s="91"/>
      <c r="V7" s="91"/>
    </row>
    <row r="8" s="58" customFormat="1" ht="24.95" customHeight="1" spans="1:22">
      <c r="A8" s="71" t="s">
        <v>132</v>
      </c>
      <c r="B8" s="72" t="s">
        <v>133</v>
      </c>
      <c r="C8" s="75"/>
      <c r="D8" s="71" t="s">
        <v>96</v>
      </c>
      <c r="E8" s="73"/>
      <c r="F8" s="74"/>
      <c r="G8" s="28"/>
      <c r="H8" s="70"/>
      <c r="I8" s="91"/>
      <c r="J8" s="93"/>
      <c r="K8" s="93"/>
      <c r="L8" s="93"/>
      <c r="M8" s="93"/>
      <c r="N8" s="94"/>
      <c r="O8" s="91"/>
      <c r="P8" s="91"/>
      <c r="Q8" s="91"/>
      <c r="R8" s="91"/>
      <c r="S8" s="91"/>
      <c r="T8" s="91"/>
      <c r="U8" s="91"/>
      <c r="V8" s="91"/>
    </row>
    <row r="9" s="58" customFormat="1" ht="45" customHeight="1" spans="1:22">
      <c r="A9" s="71" t="s">
        <v>134</v>
      </c>
      <c r="B9" s="72" t="s">
        <v>135</v>
      </c>
      <c r="C9" s="75" t="s">
        <v>136</v>
      </c>
      <c r="D9" s="71" t="s">
        <v>100</v>
      </c>
      <c r="E9" s="73">
        <v>2278</v>
      </c>
      <c r="F9" s="74"/>
      <c r="G9" s="28"/>
      <c r="H9" s="70"/>
      <c r="I9" s="91"/>
      <c r="J9" s="92"/>
      <c r="K9" s="93"/>
      <c r="L9" s="92"/>
      <c r="M9" s="93"/>
      <c r="N9" s="92"/>
      <c r="O9" s="91"/>
      <c r="P9" s="92"/>
      <c r="Q9" s="91"/>
      <c r="R9" s="92"/>
      <c r="S9" s="91"/>
      <c r="T9" s="92"/>
      <c r="U9" s="91"/>
      <c r="V9" s="91"/>
    </row>
    <row r="10" s="58" customFormat="1" ht="24.95" customHeight="1" spans="1:22">
      <c r="A10" s="71" t="s">
        <v>137</v>
      </c>
      <c r="B10" s="72" t="s">
        <v>138</v>
      </c>
      <c r="C10" s="76"/>
      <c r="D10" s="71" t="s">
        <v>96</v>
      </c>
      <c r="E10" s="73"/>
      <c r="F10" s="74"/>
      <c r="G10" s="28"/>
      <c r="H10" s="70"/>
      <c r="I10" s="91"/>
      <c r="J10" s="92"/>
      <c r="K10" s="91"/>
      <c r="L10" s="92"/>
      <c r="M10" s="91"/>
      <c r="N10" s="92"/>
      <c r="O10" s="91"/>
      <c r="P10" s="92"/>
      <c r="Q10" s="91"/>
      <c r="R10" s="91"/>
      <c r="S10" s="91"/>
      <c r="T10" s="91"/>
      <c r="U10" s="91"/>
      <c r="V10" s="91"/>
    </row>
    <row r="11" s="58" customFormat="1" ht="24.95" customHeight="1" spans="1:22">
      <c r="A11" s="71" t="s">
        <v>139</v>
      </c>
      <c r="B11" s="72" t="s">
        <v>140</v>
      </c>
      <c r="C11" s="76"/>
      <c r="D11" s="71" t="s">
        <v>96</v>
      </c>
      <c r="E11" s="73"/>
      <c r="F11" s="74"/>
      <c r="G11" s="28"/>
      <c r="H11" s="70"/>
      <c r="I11" s="91"/>
      <c r="J11" s="92"/>
      <c r="K11" s="93"/>
      <c r="L11" s="92"/>
      <c r="M11" s="93"/>
      <c r="N11" s="92"/>
      <c r="O11" s="91"/>
      <c r="P11" s="92"/>
      <c r="Q11" s="91"/>
      <c r="R11" s="92"/>
      <c r="S11" s="91"/>
      <c r="T11" s="92"/>
      <c r="U11" s="91"/>
      <c r="V11" s="91"/>
    </row>
    <row r="12" s="58" customFormat="1" ht="57.95" customHeight="1" spans="1:22">
      <c r="A12" s="71" t="s">
        <v>97</v>
      </c>
      <c r="B12" s="72" t="s">
        <v>141</v>
      </c>
      <c r="C12" s="76" t="s">
        <v>142</v>
      </c>
      <c r="D12" s="71" t="s">
        <v>100</v>
      </c>
      <c r="E12" s="73">
        <v>2278</v>
      </c>
      <c r="F12" s="74"/>
      <c r="G12" s="28"/>
      <c r="H12" s="70"/>
      <c r="I12" s="91"/>
      <c r="J12" s="92"/>
      <c r="K12" s="93"/>
      <c r="L12" s="92"/>
      <c r="M12" s="93"/>
      <c r="N12" s="92"/>
      <c r="O12" s="91"/>
      <c r="P12" s="92"/>
      <c r="Q12" s="91"/>
      <c r="R12" s="92"/>
      <c r="S12" s="91"/>
      <c r="T12" s="92"/>
      <c r="U12" s="91"/>
      <c r="V12" s="91"/>
    </row>
    <row r="13" s="58" customFormat="1" ht="24.95" customHeight="1" spans="1:22">
      <c r="A13" s="71" t="s">
        <v>143</v>
      </c>
      <c r="B13" s="72" t="s">
        <v>144</v>
      </c>
      <c r="C13" s="76"/>
      <c r="D13" s="71" t="s">
        <v>96</v>
      </c>
      <c r="E13" s="73"/>
      <c r="F13" s="74"/>
      <c r="G13" s="28"/>
      <c r="H13" s="70"/>
      <c r="I13" s="91"/>
      <c r="J13" s="92"/>
      <c r="K13" s="93"/>
      <c r="L13" s="92"/>
      <c r="M13" s="93"/>
      <c r="N13" s="92"/>
      <c r="O13" s="91"/>
      <c r="P13" s="92"/>
      <c r="Q13" s="91"/>
      <c r="R13" s="92"/>
      <c r="S13" s="91"/>
      <c r="T13" s="92"/>
      <c r="U13" s="91"/>
      <c r="V13" s="91"/>
    </row>
    <row r="14" s="58" customFormat="1" ht="24.95" customHeight="1" spans="1:22">
      <c r="A14" s="71" t="s">
        <v>145</v>
      </c>
      <c r="B14" s="72" t="s">
        <v>146</v>
      </c>
      <c r="C14" s="76" t="s">
        <v>147</v>
      </c>
      <c r="D14" s="71" t="s">
        <v>148</v>
      </c>
      <c r="E14" s="73">
        <v>12</v>
      </c>
      <c r="F14" s="74"/>
      <c r="G14" s="28"/>
      <c r="H14" s="70"/>
      <c r="I14" s="91"/>
      <c r="J14" s="91"/>
      <c r="K14" s="91"/>
      <c r="L14" s="91"/>
      <c r="M14" s="91"/>
      <c r="N14" s="91"/>
      <c r="O14" s="91"/>
      <c r="P14" s="91"/>
      <c r="Q14" s="91"/>
      <c r="R14" s="91"/>
      <c r="S14" s="91"/>
      <c r="T14" s="91"/>
      <c r="U14" s="91"/>
      <c r="V14" s="91"/>
    </row>
    <row r="15" s="58" customFormat="1" ht="27.95" customHeight="1" spans="1:22">
      <c r="A15" s="71" t="s">
        <v>149</v>
      </c>
      <c r="B15" s="72" t="s">
        <v>150</v>
      </c>
      <c r="C15" s="76" t="s">
        <v>151</v>
      </c>
      <c r="D15" s="71" t="s">
        <v>100</v>
      </c>
      <c r="E15" s="73">
        <v>603</v>
      </c>
      <c r="F15" s="74"/>
      <c r="G15" s="28"/>
      <c r="H15" s="70"/>
      <c r="I15" s="91"/>
      <c r="J15" s="91"/>
      <c r="K15" s="91"/>
      <c r="L15" s="91"/>
      <c r="M15" s="91"/>
      <c r="N15" s="91"/>
      <c r="O15" s="91"/>
      <c r="P15" s="91"/>
      <c r="Q15" s="91"/>
      <c r="R15" s="91"/>
      <c r="S15" s="91"/>
      <c r="T15" s="91"/>
      <c r="U15" s="91"/>
      <c r="V15" s="91"/>
    </row>
    <row r="16" s="58" customFormat="1" ht="39.95" customHeight="1" spans="1:22">
      <c r="A16" s="71" t="s">
        <v>152</v>
      </c>
      <c r="B16" s="72" t="s">
        <v>153</v>
      </c>
      <c r="C16" s="76"/>
      <c r="D16" s="71" t="s">
        <v>96</v>
      </c>
      <c r="E16" s="73"/>
      <c r="F16" s="74"/>
      <c r="G16" s="28">
        <f>ROUND(E16*F16,0)</f>
        <v>0</v>
      </c>
      <c r="H16" s="70"/>
      <c r="I16" s="91"/>
      <c r="J16" s="92"/>
      <c r="K16" s="93"/>
      <c r="L16" s="92"/>
      <c r="M16" s="91"/>
      <c r="N16" s="92"/>
      <c r="O16" s="91"/>
      <c r="P16" s="91"/>
      <c r="Q16" s="91"/>
      <c r="R16" s="91"/>
      <c r="S16" s="91"/>
      <c r="T16" s="91"/>
      <c r="U16" s="91"/>
      <c r="V16" s="91"/>
    </row>
    <row r="17" s="58" customFormat="1" ht="45" customHeight="1" spans="1:22">
      <c r="A17" s="71" t="s">
        <v>154</v>
      </c>
      <c r="B17" s="72" t="s">
        <v>155</v>
      </c>
      <c r="C17" s="75" t="s">
        <v>156</v>
      </c>
      <c r="D17" s="71" t="s">
        <v>157</v>
      </c>
      <c r="E17" s="73">
        <v>40</v>
      </c>
      <c r="F17" s="74"/>
      <c r="G17" s="28"/>
      <c r="H17" s="70"/>
      <c r="I17" s="91"/>
      <c r="J17" s="91"/>
      <c r="K17" s="91"/>
      <c r="L17" s="91"/>
      <c r="M17" s="91"/>
      <c r="N17" s="91"/>
      <c r="O17" s="91"/>
      <c r="P17" s="91"/>
      <c r="Q17" s="91"/>
      <c r="R17" s="91"/>
      <c r="S17" s="91"/>
      <c r="T17" s="91"/>
      <c r="U17" s="91"/>
      <c r="V17" s="91"/>
    </row>
    <row r="18" s="58" customFormat="1" ht="24.95" customHeight="1" spans="1:22">
      <c r="A18" s="71" t="s">
        <v>158</v>
      </c>
      <c r="B18" s="72" t="s">
        <v>159</v>
      </c>
      <c r="C18" s="75"/>
      <c r="D18" s="71" t="s">
        <v>96</v>
      </c>
      <c r="E18" s="73"/>
      <c r="F18" s="74"/>
      <c r="G18" s="28"/>
      <c r="H18" s="70"/>
      <c r="I18" s="91"/>
      <c r="J18" s="92"/>
      <c r="K18" s="93"/>
      <c r="L18" s="92"/>
      <c r="M18" s="93"/>
      <c r="N18" s="92"/>
      <c r="O18" s="91"/>
      <c r="P18" s="92"/>
      <c r="Q18" s="91"/>
      <c r="R18" s="92"/>
      <c r="S18" s="91"/>
      <c r="T18" s="92"/>
      <c r="U18" s="91"/>
      <c r="V18" s="91"/>
    </row>
    <row r="19" s="58" customFormat="1" ht="35.1" customHeight="1" spans="1:22">
      <c r="A19" s="71" t="s">
        <v>160</v>
      </c>
      <c r="B19" s="72" t="s">
        <v>161</v>
      </c>
      <c r="C19" s="31" t="s">
        <v>162</v>
      </c>
      <c r="D19" s="71" t="s">
        <v>163</v>
      </c>
      <c r="E19" s="73">
        <v>780</v>
      </c>
      <c r="F19" s="74"/>
      <c r="G19" s="28"/>
      <c r="H19" s="70"/>
      <c r="I19" s="91"/>
      <c r="J19" s="91"/>
      <c r="K19" s="91"/>
      <c r="L19" s="91"/>
      <c r="M19" s="91"/>
      <c r="N19" s="91"/>
      <c r="O19" s="91"/>
      <c r="P19" s="91"/>
      <c r="Q19" s="91"/>
      <c r="R19" s="91"/>
      <c r="S19" s="91"/>
      <c r="T19" s="91"/>
      <c r="U19" s="91"/>
      <c r="V19" s="91"/>
    </row>
    <row r="20" s="58" customFormat="1" ht="35.1" customHeight="1" spans="1:22">
      <c r="A20" s="71" t="s">
        <v>164</v>
      </c>
      <c r="B20" s="72" t="s">
        <v>165</v>
      </c>
      <c r="C20" s="31" t="s">
        <v>166</v>
      </c>
      <c r="D20" s="71" t="s">
        <v>100</v>
      </c>
      <c r="E20" s="73">
        <f>1215*0.32</f>
        <v>388.8</v>
      </c>
      <c r="F20" s="74"/>
      <c r="G20" s="28"/>
      <c r="H20" s="70"/>
      <c r="I20" s="91"/>
      <c r="J20" s="91"/>
      <c r="K20" s="93"/>
      <c r="L20" s="92"/>
      <c r="M20" s="93"/>
      <c r="N20" s="92"/>
      <c r="O20" s="91"/>
      <c r="P20" s="92"/>
      <c r="Q20" s="91"/>
      <c r="R20" s="92"/>
      <c r="S20" s="91"/>
      <c r="T20" s="92"/>
      <c r="U20" s="91"/>
      <c r="V20" s="91"/>
    </row>
    <row r="21" s="58" customFormat="1" ht="24.95" customHeight="1" spans="1:22">
      <c r="A21" s="71" t="s">
        <v>167</v>
      </c>
      <c r="B21" s="72" t="s">
        <v>168</v>
      </c>
      <c r="C21" s="75" t="s">
        <v>169</v>
      </c>
      <c r="D21" s="77" t="s">
        <v>100</v>
      </c>
      <c r="E21" s="73">
        <v>2278</v>
      </c>
      <c r="F21" s="73"/>
      <c r="G21" s="28"/>
      <c r="H21" s="70"/>
      <c r="I21" s="91"/>
      <c r="J21" s="93"/>
      <c r="K21" s="93"/>
      <c r="L21" s="93"/>
      <c r="M21" s="93"/>
      <c r="N21" s="94"/>
      <c r="O21" s="91"/>
      <c r="P21" s="91"/>
      <c r="Q21" s="91"/>
      <c r="R21" s="91"/>
      <c r="S21" s="91"/>
      <c r="T21" s="91"/>
      <c r="U21" s="91"/>
      <c r="V21" s="91"/>
    </row>
    <row r="22" s="58" customFormat="1" ht="20.1" customHeight="1" spans="1:7">
      <c r="A22" s="71">
        <v>318</v>
      </c>
      <c r="B22" s="78" t="s">
        <v>170</v>
      </c>
      <c r="C22" s="79"/>
      <c r="D22" s="80"/>
      <c r="E22" s="81"/>
      <c r="F22" s="81"/>
      <c r="G22" s="81"/>
    </row>
    <row r="23" s="58" customFormat="1" ht="45" customHeight="1" spans="1:7">
      <c r="A23" s="71" t="s">
        <v>171</v>
      </c>
      <c r="B23" s="78" t="s">
        <v>170</v>
      </c>
      <c r="C23" s="82" t="s">
        <v>172</v>
      </c>
      <c r="D23" s="83" t="s">
        <v>173</v>
      </c>
      <c r="E23" s="73">
        <v>17</v>
      </c>
      <c r="F23" s="73"/>
      <c r="G23" s="73"/>
    </row>
    <row r="24" s="58" customFormat="1" ht="20.1" customHeight="1" spans="1:7">
      <c r="A24" s="71">
        <v>319</v>
      </c>
      <c r="B24" s="78" t="s">
        <v>174</v>
      </c>
      <c r="C24" s="82"/>
      <c r="D24" s="83"/>
      <c r="E24" s="73"/>
      <c r="F24" s="73"/>
      <c r="G24" s="73"/>
    </row>
    <row r="25" s="58" customFormat="1" ht="35.1" customHeight="1" spans="1:22">
      <c r="A25" s="35" t="s">
        <v>175</v>
      </c>
      <c r="B25" s="36" t="s">
        <v>174</v>
      </c>
      <c r="C25" s="76" t="s">
        <v>176</v>
      </c>
      <c r="D25" s="84" t="s">
        <v>163</v>
      </c>
      <c r="E25" s="69">
        <v>60</v>
      </c>
      <c r="F25" s="69"/>
      <c r="G25" s="73"/>
      <c r="H25" s="70"/>
      <c r="I25" s="91"/>
      <c r="J25" s="92"/>
      <c r="K25" s="93"/>
      <c r="L25" s="92"/>
      <c r="M25" s="93"/>
      <c r="N25" s="92"/>
      <c r="O25" s="91"/>
      <c r="P25" s="92"/>
      <c r="Q25" s="91"/>
      <c r="R25" s="92"/>
      <c r="S25" s="91"/>
      <c r="T25" s="92"/>
      <c r="U25" s="91"/>
      <c r="V25" s="91"/>
    </row>
    <row r="26" s="58" customFormat="1" ht="24.95" customHeight="1" spans="1:22">
      <c r="A26" s="39" t="s">
        <v>104</v>
      </c>
      <c r="B26" s="40" t="s">
        <v>105</v>
      </c>
      <c r="C26" s="76"/>
      <c r="D26" s="84"/>
      <c r="E26" s="69"/>
      <c r="F26" s="69"/>
      <c r="G26" s="28"/>
      <c r="H26" s="70"/>
      <c r="I26" s="91"/>
      <c r="J26" s="92"/>
      <c r="K26" s="93"/>
      <c r="L26" s="92"/>
      <c r="M26" s="93"/>
      <c r="N26" s="92"/>
      <c r="O26" s="91"/>
      <c r="P26" s="92"/>
      <c r="Q26" s="91"/>
      <c r="R26" s="92"/>
      <c r="S26" s="91"/>
      <c r="T26" s="92"/>
      <c r="U26" s="91"/>
      <c r="V26" s="91"/>
    </row>
    <row r="27" s="58" customFormat="1" ht="24.95" customHeight="1" spans="1:22">
      <c r="A27" s="85" t="s">
        <v>127</v>
      </c>
      <c r="B27" s="86" t="s">
        <v>128</v>
      </c>
      <c r="C27" s="31"/>
      <c r="D27" s="84" t="s">
        <v>96</v>
      </c>
      <c r="E27" s="69"/>
      <c r="F27" s="69"/>
      <c r="G27" s="28"/>
      <c r="H27" s="70"/>
      <c r="I27" s="91"/>
      <c r="J27" s="92"/>
      <c r="K27" s="93"/>
      <c r="L27" s="92"/>
      <c r="M27" s="93"/>
      <c r="N27" s="92"/>
      <c r="O27" s="91"/>
      <c r="P27" s="92"/>
      <c r="Q27" s="91"/>
      <c r="R27" s="92"/>
      <c r="S27" s="91"/>
      <c r="T27" s="92"/>
      <c r="U27" s="91"/>
      <c r="V27" s="91"/>
    </row>
    <row r="28" s="58" customFormat="1" ht="27.95" customHeight="1" spans="1:22">
      <c r="A28" s="85" t="s">
        <v>129</v>
      </c>
      <c r="B28" s="86" t="s">
        <v>130</v>
      </c>
      <c r="C28" s="31" t="s">
        <v>131</v>
      </c>
      <c r="D28" s="84" t="s">
        <v>100</v>
      </c>
      <c r="E28" s="69">
        <v>86</v>
      </c>
      <c r="F28" s="69"/>
      <c r="G28" s="28"/>
      <c r="H28" s="70"/>
      <c r="I28" s="91"/>
      <c r="J28" s="92"/>
      <c r="K28" s="93"/>
      <c r="L28" s="92"/>
      <c r="M28" s="93"/>
      <c r="N28" s="92"/>
      <c r="O28" s="91"/>
      <c r="P28" s="92"/>
      <c r="Q28" s="91"/>
      <c r="R28" s="92"/>
      <c r="S28" s="91"/>
      <c r="T28" s="92"/>
      <c r="U28" s="91"/>
      <c r="V28" s="91"/>
    </row>
    <row r="29" s="58" customFormat="1" ht="24.95" customHeight="1" spans="1:22">
      <c r="A29" s="87" t="s">
        <v>132</v>
      </c>
      <c r="B29" s="88" t="s">
        <v>133</v>
      </c>
      <c r="C29" s="75"/>
      <c r="D29" s="89" t="s">
        <v>96</v>
      </c>
      <c r="E29" s="69"/>
      <c r="F29" s="69"/>
      <c r="G29" s="28"/>
      <c r="H29" s="70"/>
      <c r="I29" s="91"/>
      <c r="J29" s="93"/>
      <c r="K29" s="93"/>
      <c r="L29" s="93"/>
      <c r="M29" s="93"/>
      <c r="N29" s="94"/>
      <c r="O29" s="91"/>
      <c r="P29" s="91"/>
      <c r="Q29" s="91"/>
      <c r="R29" s="91"/>
      <c r="S29" s="91"/>
      <c r="T29" s="91"/>
      <c r="U29" s="91"/>
      <c r="V29" s="91"/>
    </row>
    <row r="30" s="58" customFormat="1" ht="45" customHeight="1" spans="1:22">
      <c r="A30" s="85" t="s">
        <v>134</v>
      </c>
      <c r="B30" s="88" t="s">
        <v>135</v>
      </c>
      <c r="C30" s="75" t="s">
        <v>136</v>
      </c>
      <c r="D30" s="89" t="s">
        <v>100</v>
      </c>
      <c r="E30" s="69">
        <v>2452</v>
      </c>
      <c r="F30" s="69"/>
      <c r="G30" s="28"/>
      <c r="H30" s="70"/>
      <c r="I30" s="91"/>
      <c r="J30" s="92"/>
      <c r="K30" s="93"/>
      <c r="L30" s="92"/>
      <c r="M30" s="93"/>
      <c r="N30" s="92"/>
      <c r="O30" s="91"/>
      <c r="P30" s="92"/>
      <c r="Q30" s="91"/>
      <c r="R30" s="92"/>
      <c r="S30" s="91"/>
      <c r="T30" s="92"/>
      <c r="U30" s="91"/>
      <c r="V30" s="91"/>
    </row>
    <row r="31" s="58" customFormat="1" ht="24.95" customHeight="1" spans="1:22">
      <c r="A31" s="85" t="s">
        <v>137</v>
      </c>
      <c r="B31" s="76" t="s">
        <v>138</v>
      </c>
      <c r="C31" s="76"/>
      <c r="D31" s="84" t="s">
        <v>96</v>
      </c>
      <c r="E31" s="69"/>
      <c r="F31" s="69"/>
      <c r="G31" s="28"/>
      <c r="H31" s="70"/>
      <c r="I31" s="91"/>
      <c r="J31" s="92"/>
      <c r="K31" s="91"/>
      <c r="L31" s="92"/>
      <c r="M31" s="91"/>
      <c r="N31" s="92"/>
      <c r="O31" s="91"/>
      <c r="P31" s="92"/>
      <c r="Q31" s="91"/>
      <c r="R31" s="91"/>
      <c r="S31" s="91"/>
      <c r="T31" s="91"/>
      <c r="U31" s="91"/>
      <c r="V31" s="91"/>
    </row>
    <row r="32" s="58" customFormat="1" ht="24.95" customHeight="1" spans="1:22">
      <c r="A32" s="85" t="s">
        <v>139</v>
      </c>
      <c r="B32" s="76" t="s">
        <v>140</v>
      </c>
      <c r="C32" s="76"/>
      <c r="D32" s="84" t="s">
        <v>96</v>
      </c>
      <c r="E32" s="69"/>
      <c r="F32" s="69"/>
      <c r="G32" s="28">
        <f>ROUND(E32*F32,0)</f>
        <v>0</v>
      </c>
      <c r="H32" s="70"/>
      <c r="I32" s="91"/>
      <c r="J32" s="92"/>
      <c r="K32" s="93"/>
      <c r="L32" s="92"/>
      <c r="M32" s="93"/>
      <c r="N32" s="92"/>
      <c r="O32" s="91"/>
      <c r="P32" s="92"/>
      <c r="Q32" s="91"/>
      <c r="R32" s="92"/>
      <c r="S32" s="91"/>
      <c r="T32" s="92"/>
      <c r="U32" s="91"/>
      <c r="V32" s="91"/>
    </row>
    <row r="33" s="58" customFormat="1" ht="54.95" customHeight="1" spans="1:22">
      <c r="A33" s="85" t="s">
        <v>97</v>
      </c>
      <c r="B33" s="76" t="s">
        <v>141</v>
      </c>
      <c r="C33" s="76" t="s">
        <v>142</v>
      </c>
      <c r="D33" s="84" t="s">
        <v>100</v>
      </c>
      <c r="E33" s="69">
        <v>2452</v>
      </c>
      <c r="F33" s="69"/>
      <c r="G33" s="28"/>
      <c r="H33" s="70"/>
      <c r="I33" s="91"/>
      <c r="J33" s="92"/>
      <c r="K33" s="93"/>
      <c r="L33" s="92"/>
      <c r="M33" s="93"/>
      <c r="N33" s="92"/>
      <c r="O33" s="91"/>
      <c r="P33" s="92"/>
      <c r="Q33" s="91"/>
      <c r="R33" s="92"/>
      <c r="S33" s="91"/>
      <c r="T33" s="92"/>
      <c r="U33" s="91"/>
      <c r="V33" s="91"/>
    </row>
    <row r="34" s="58" customFormat="1" ht="24.95" customHeight="1" spans="1:22">
      <c r="A34" s="85" t="s">
        <v>143</v>
      </c>
      <c r="B34" s="76" t="s">
        <v>144</v>
      </c>
      <c r="C34" s="76"/>
      <c r="D34" s="84" t="s">
        <v>96</v>
      </c>
      <c r="E34" s="69"/>
      <c r="F34" s="69"/>
      <c r="G34" s="28"/>
      <c r="H34" s="70"/>
      <c r="I34" s="91"/>
      <c r="J34" s="92"/>
      <c r="K34" s="93"/>
      <c r="L34" s="92"/>
      <c r="M34" s="93"/>
      <c r="N34" s="92"/>
      <c r="O34" s="91"/>
      <c r="P34" s="92"/>
      <c r="Q34" s="91"/>
      <c r="R34" s="92"/>
      <c r="S34" s="91"/>
      <c r="T34" s="92"/>
      <c r="U34" s="91"/>
      <c r="V34" s="91"/>
    </row>
    <row r="35" s="58" customFormat="1" ht="24.95" customHeight="1" spans="1:22">
      <c r="A35" s="85" t="s">
        <v>145</v>
      </c>
      <c r="B35" s="76" t="s">
        <v>146</v>
      </c>
      <c r="C35" s="76" t="s">
        <v>147</v>
      </c>
      <c r="D35" s="68" t="s">
        <v>148</v>
      </c>
      <c r="E35" s="69">
        <v>8</v>
      </c>
      <c r="F35" s="69"/>
      <c r="G35" s="28"/>
      <c r="H35" s="70"/>
      <c r="I35" s="91"/>
      <c r="J35" s="91"/>
      <c r="K35" s="91"/>
      <c r="L35" s="91"/>
      <c r="M35" s="91"/>
      <c r="N35" s="91"/>
      <c r="O35" s="91"/>
      <c r="P35" s="91"/>
      <c r="Q35" s="91"/>
      <c r="R35" s="91"/>
      <c r="S35" s="91"/>
      <c r="T35" s="91"/>
      <c r="U35" s="91"/>
      <c r="V35" s="91"/>
    </row>
    <row r="36" s="58" customFormat="1" ht="30" customHeight="1" spans="1:22">
      <c r="A36" s="68" t="s">
        <v>149</v>
      </c>
      <c r="B36" s="76" t="s">
        <v>150</v>
      </c>
      <c r="C36" s="76" t="s">
        <v>151</v>
      </c>
      <c r="D36" s="68" t="s">
        <v>100</v>
      </c>
      <c r="E36" s="69">
        <v>86</v>
      </c>
      <c r="F36" s="69"/>
      <c r="G36" s="28"/>
      <c r="H36" s="70"/>
      <c r="I36" s="91"/>
      <c r="J36" s="91"/>
      <c r="K36" s="91"/>
      <c r="L36" s="91"/>
      <c r="M36" s="91"/>
      <c r="N36" s="91"/>
      <c r="O36" s="91"/>
      <c r="P36" s="91"/>
      <c r="Q36" s="91"/>
      <c r="R36" s="91"/>
      <c r="S36" s="91"/>
      <c r="T36" s="91"/>
      <c r="U36" s="91"/>
      <c r="V36" s="91"/>
    </row>
    <row r="37" s="58" customFormat="1" ht="39.95" customHeight="1" spans="1:22">
      <c r="A37" s="71" t="s">
        <v>152</v>
      </c>
      <c r="B37" s="72" t="s">
        <v>153</v>
      </c>
      <c r="C37" s="76"/>
      <c r="D37" s="71" t="s">
        <v>96</v>
      </c>
      <c r="E37" s="73"/>
      <c r="F37" s="74"/>
      <c r="G37" s="28"/>
      <c r="H37" s="70"/>
      <c r="I37" s="91"/>
      <c r="J37" s="92"/>
      <c r="K37" s="93"/>
      <c r="L37" s="92"/>
      <c r="M37" s="91"/>
      <c r="N37" s="92"/>
      <c r="O37" s="91"/>
      <c r="P37" s="91"/>
      <c r="Q37" s="91"/>
      <c r="R37" s="91"/>
      <c r="S37" s="91"/>
      <c r="T37" s="91"/>
      <c r="U37" s="91"/>
      <c r="V37" s="91"/>
    </row>
    <row r="38" s="58" customFormat="1" ht="45" customHeight="1" spans="1:22">
      <c r="A38" s="71" t="s">
        <v>154</v>
      </c>
      <c r="B38" s="72" t="s">
        <v>155</v>
      </c>
      <c r="C38" s="75" t="s">
        <v>156</v>
      </c>
      <c r="D38" s="71" t="s">
        <v>157</v>
      </c>
      <c r="E38" s="73">
        <v>41</v>
      </c>
      <c r="F38" s="74"/>
      <c r="G38" s="28"/>
      <c r="H38" s="70"/>
      <c r="I38" s="91"/>
      <c r="J38" s="91"/>
      <c r="K38" s="91"/>
      <c r="L38" s="91"/>
      <c r="M38" s="91"/>
      <c r="N38" s="91"/>
      <c r="O38" s="91"/>
      <c r="P38" s="91"/>
      <c r="Q38" s="91"/>
      <c r="R38" s="91"/>
      <c r="S38" s="91"/>
      <c r="T38" s="91"/>
      <c r="U38" s="91"/>
      <c r="V38" s="91"/>
    </row>
    <row r="39" s="58" customFormat="1" ht="24.95" customHeight="1" spans="1:22">
      <c r="A39" s="87" t="s">
        <v>158</v>
      </c>
      <c r="B39" s="90" t="s">
        <v>159</v>
      </c>
      <c r="C39" s="75"/>
      <c r="D39" s="84" t="s">
        <v>96</v>
      </c>
      <c r="E39" s="69"/>
      <c r="F39" s="69"/>
      <c r="G39" s="28"/>
      <c r="H39" s="70"/>
      <c r="I39" s="91"/>
      <c r="J39" s="92"/>
      <c r="K39" s="93"/>
      <c r="L39" s="92"/>
      <c r="M39" s="93"/>
      <c r="N39" s="92"/>
      <c r="O39" s="91"/>
      <c r="P39" s="92"/>
      <c r="Q39" s="91"/>
      <c r="R39" s="92"/>
      <c r="S39" s="91"/>
      <c r="T39" s="92"/>
      <c r="U39" s="91"/>
      <c r="V39" s="91"/>
    </row>
    <row r="40" s="58" customFormat="1" ht="30" customHeight="1" spans="1:22">
      <c r="A40" s="87" t="s">
        <v>160</v>
      </c>
      <c r="B40" s="90" t="s">
        <v>161</v>
      </c>
      <c r="C40" s="31" t="s">
        <v>162</v>
      </c>
      <c r="D40" s="84" t="s">
        <v>163</v>
      </c>
      <c r="E40" s="69">
        <v>588</v>
      </c>
      <c r="F40" s="69"/>
      <c r="G40" s="28"/>
      <c r="H40" s="70"/>
      <c r="I40" s="91"/>
      <c r="J40" s="92"/>
      <c r="K40" s="93"/>
      <c r="L40" s="92"/>
      <c r="M40" s="93"/>
      <c r="N40" s="92"/>
      <c r="O40" s="91"/>
      <c r="P40" s="92"/>
      <c r="Q40" s="91"/>
      <c r="R40" s="92"/>
      <c r="S40" s="91"/>
      <c r="T40" s="92"/>
      <c r="U40" s="91"/>
      <c r="V40" s="91"/>
    </row>
    <row r="41" s="58" customFormat="1" ht="30" customHeight="1" spans="1:22">
      <c r="A41" s="85" t="s">
        <v>164</v>
      </c>
      <c r="B41" s="86" t="s">
        <v>165</v>
      </c>
      <c r="C41" s="31" t="s">
        <v>166</v>
      </c>
      <c r="D41" s="84" t="s">
        <v>100</v>
      </c>
      <c r="E41" s="69">
        <f>588*0.32</f>
        <v>188.16</v>
      </c>
      <c r="F41" s="69"/>
      <c r="G41" s="28"/>
      <c r="H41" s="70"/>
      <c r="I41" s="91"/>
      <c r="J41" s="92"/>
      <c r="K41" s="91"/>
      <c r="L41" s="92"/>
      <c r="M41" s="91"/>
      <c r="N41" s="92"/>
      <c r="O41" s="91"/>
      <c r="P41" s="92"/>
      <c r="Q41" s="91"/>
      <c r="R41" s="91"/>
      <c r="S41" s="91"/>
      <c r="T41" s="91"/>
      <c r="U41" s="91"/>
      <c r="V41" s="91"/>
    </row>
    <row r="42" s="58" customFormat="1" ht="24.95" customHeight="1" spans="1:22">
      <c r="A42" s="85" t="s">
        <v>167</v>
      </c>
      <c r="B42" s="86" t="s">
        <v>168</v>
      </c>
      <c r="C42" s="75" t="s">
        <v>169</v>
      </c>
      <c r="D42" s="84" t="s">
        <v>100</v>
      </c>
      <c r="E42" s="69">
        <v>2452</v>
      </c>
      <c r="F42" s="69"/>
      <c r="G42" s="28"/>
      <c r="H42" s="70"/>
      <c r="I42" s="91"/>
      <c r="J42" s="92"/>
      <c r="K42" s="93"/>
      <c r="L42" s="92"/>
      <c r="M42" s="93"/>
      <c r="N42" s="92"/>
      <c r="O42" s="91"/>
      <c r="P42" s="92"/>
      <c r="Q42" s="91"/>
      <c r="R42" s="92"/>
      <c r="S42" s="91"/>
      <c r="T42" s="92"/>
      <c r="U42" s="91"/>
      <c r="V42" s="91"/>
    </row>
    <row r="43" s="58" customFormat="1" ht="24.95" customHeight="1" spans="1:22">
      <c r="A43" s="39" t="s">
        <v>107</v>
      </c>
      <c r="B43" s="40" t="s">
        <v>108</v>
      </c>
      <c r="C43" s="76"/>
      <c r="D43" s="84"/>
      <c r="E43" s="69"/>
      <c r="F43" s="69"/>
      <c r="G43" s="28"/>
      <c r="H43" s="70"/>
      <c r="I43" s="91"/>
      <c r="J43" s="92"/>
      <c r="K43" s="93"/>
      <c r="L43" s="92"/>
      <c r="M43" s="93"/>
      <c r="N43" s="92"/>
      <c r="O43" s="91"/>
      <c r="P43" s="92"/>
      <c r="Q43" s="91"/>
      <c r="R43" s="92"/>
      <c r="S43" s="91"/>
      <c r="T43" s="92"/>
      <c r="U43" s="91"/>
      <c r="V43" s="91"/>
    </row>
    <row r="44" s="58" customFormat="1" ht="24.95" customHeight="1" spans="1:22">
      <c r="A44" s="85" t="s">
        <v>127</v>
      </c>
      <c r="B44" s="86" t="s">
        <v>128</v>
      </c>
      <c r="C44" s="31"/>
      <c r="D44" s="84" t="s">
        <v>96</v>
      </c>
      <c r="E44" s="69"/>
      <c r="F44" s="69"/>
      <c r="G44" s="28">
        <f>ROUND(E44*F44,0)</f>
        <v>0</v>
      </c>
      <c r="H44" s="70"/>
      <c r="I44" s="91"/>
      <c r="J44" s="93"/>
      <c r="K44" s="93"/>
      <c r="L44" s="93"/>
      <c r="M44" s="93"/>
      <c r="N44" s="94"/>
      <c r="O44" s="91"/>
      <c r="P44" s="91"/>
      <c r="Q44" s="91"/>
      <c r="R44" s="91"/>
      <c r="S44" s="91"/>
      <c r="T44" s="91"/>
      <c r="U44" s="91"/>
      <c r="V44" s="91"/>
    </row>
    <row r="45" s="58" customFormat="1" ht="30" customHeight="1" spans="1:22">
      <c r="A45" s="85" t="s">
        <v>129</v>
      </c>
      <c r="B45" s="86" t="s">
        <v>130</v>
      </c>
      <c r="C45" s="31" t="s">
        <v>131</v>
      </c>
      <c r="D45" s="84" t="s">
        <v>100</v>
      </c>
      <c r="E45" s="69">
        <v>28</v>
      </c>
      <c r="F45" s="69"/>
      <c r="G45" s="28"/>
      <c r="H45" s="70"/>
      <c r="I45" s="91"/>
      <c r="J45" s="92"/>
      <c r="K45" s="93"/>
      <c r="L45" s="92"/>
      <c r="M45" s="93"/>
      <c r="N45" s="92"/>
      <c r="O45" s="91"/>
      <c r="P45" s="92"/>
      <c r="Q45" s="91"/>
      <c r="R45" s="92"/>
      <c r="S45" s="91"/>
      <c r="T45" s="92"/>
      <c r="U45" s="91"/>
      <c r="V45" s="91"/>
    </row>
    <row r="46" s="58" customFormat="1" ht="24.95" customHeight="1" spans="1:22">
      <c r="A46" s="87" t="s">
        <v>132</v>
      </c>
      <c r="B46" s="88" t="s">
        <v>133</v>
      </c>
      <c r="C46" s="75"/>
      <c r="D46" s="89" t="s">
        <v>96</v>
      </c>
      <c r="E46" s="69"/>
      <c r="F46" s="69"/>
      <c r="G46" s="28"/>
      <c r="H46" s="70"/>
      <c r="I46" s="91"/>
      <c r="J46" s="94"/>
      <c r="K46" s="93"/>
      <c r="L46" s="93"/>
      <c r="M46" s="93"/>
      <c r="N46" s="94"/>
      <c r="O46" s="91"/>
      <c r="P46" s="91"/>
      <c r="Q46" s="91"/>
      <c r="R46" s="91"/>
      <c r="S46" s="91"/>
      <c r="T46" s="91"/>
      <c r="U46" s="91"/>
      <c r="V46" s="91"/>
    </row>
    <row r="47" s="58" customFormat="1" ht="45" customHeight="1" spans="1:22">
      <c r="A47" s="85" t="s">
        <v>134</v>
      </c>
      <c r="B47" s="88" t="s">
        <v>135</v>
      </c>
      <c r="C47" s="75" t="s">
        <v>136</v>
      </c>
      <c r="D47" s="89" t="s">
        <v>100</v>
      </c>
      <c r="E47" s="69">
        <f>28+240+1020</f>
        <v>1288</v>
      </c>
      <c r="F47" s="69"/>
      <c r="G47" s="28"/>
      <c r="H47" s="70"/>
      <c r="I47" s="94"/>
      <c r="J47" s="92"/>
      <c r="K47" s="94"/>
      <c r="L47" s="92"/>
      <c r="M47" s="94"/>
      <c r="N47" s="92"/>
      <c r="O47" s="94"/>
      <c r="P47" s="92"/>
      <c r="Q47" s="94"/>
      <c r="R47" s="92"/>
      <c r="S47" s="94"/>
      <c r="T47" s="92"/>
      <c r="U47" s="91"/>
      <c r="V47" s="91"/>
    </row>
    <row r="48" s="58" customFormat="1" ht="24.95" customHeight="1" spans="1:22">
      <c r="A48" s="85" t="s">
        <v>137</v>
      </c>
      <c r="B48" s="76" t="s">
        <v>138</v>
      </c>
      <c r="C48" s="76"/>
      <c r="D48" s="84" t="s">
        <v>96</v>
      </c>
      <c r="E48" s="69"/>
      <c r="F48" s="69"/>
      <c r="G48" s="28">
        <f>ROUND(E48*F48,0)</f>
        <v>0</v>
      </c>
      <c r="H48" s="70"/>
      <c r="I48" s="94"/>
      <c r="J48" s="92"/>
      <c r="K48" s="94"/>
      <c r="L48" s="92"/>
      <c r="M48" s="94"/>
      <c r="N48" s="92"/>
      <c r="O48" s="94"/>
      <c r="P48" s="92"/>
      <c r="Q48" s="94"/>
      <c r="R48" s="92"/>
      <c r="S48" s="94"/>
      <c r="T48" s="92"/>
      <c r="U48" s="91"/>
      <c r="V48" s="91"/>
    </row>
    <row r="49" s="58" customFormat="1" ht="24.95" customHeight="1" spans="1:22">
      <c r="A49" s="85" t="s">
        <v>139</v>
      </c>
      <c r="B49" s="76" t="s">
        <v>140</v>
      </c>
      <c r="C49" s="76"/>
      <c r="D49" s="84" t="s">
        <v>96</v>
      </c>
      <c r="E49" s="69"/>
      <c r="F49" s="69"/>
      <c r="G49" s="28">
        <f>ROUND(E49*F49,0)</f>
        <v>0</v>
      </c>
      <c r="H49" s="70"/>
      <c r="I49" s="91"/>
      <c r="J49" s="92"/>
      <c r="K49" s="91"/>
      <c r="L49" s="92"/>
      <c r="M49" s="91"/>
      <c r="N49" s="92"/>
      <c r="O49" s="91"/>
      <c r="P49" s="92"/>
      <c r="Q49" s="91"/>
      <c r="R49" s="91"/>
      <c r="S49" s="91"/>
      <c r="T49" s="91"/>
      <c r="U49" s="91"/>
      <c r="V49" s="91"/>
    </row>
    <row r="50" s="58" customFormat="1" ht="54.95" customHeight="1" spans="1:22">
      <c r="A50" s="85" t="s">
        <v>97</v>
      </c>
      <c r="B50" s="76" t="s">
        <v>141</v>
      </c>
      <c r="C50" s="76" t="s">
        <v>142</v>
      </c>
      <c r="D50" s="84" t="s">
        <v>100</v>
      </c>
      <c r="E50" s="69">
        <f>28+240+1020</f>
        <v>1288</v>
      </c>
      <c r="F50" s="69"/>
      <c r="G50" s="28"/>
      <c r="H50" s="70"/>
      <c r="I50" s="91"/>
      <c r="J50" s="92"/>
      <c r="K50" s="91"/>
      <c r="L50" s="92"/>
      <c r="M50" s="91"/>
      <c r="N50" s="92"/>
      <c r="O50" s="91"/>
      <c r="P50" s="92"/>
      <c r="Q50" s="91"/>
      <c r="R50" s="91"/>
      <c r="S50" s="91"/>
      <c r="T50" s="91"/>
      <c r="U50" s="91"/>
      <c r="V50" s="91"/>
    </row>
    <row r="51" s="58" customFormat="1" ht="45" customHeight="1" spans="1:19">
      <c r="A51" s="85" t="s">
        <v>101</v>
      </c>
      <c r="B51" s="76" t="s">
        <v>177</v>
      </c>
      <c r="C51" s="76" t="s">
        <v>178</v>
      </c>
      <c r="D51" s="84" t="s">
        <v>100</v>
      </c>
      <c r="E51" s="69">
        <v>8625</v>
      </c>
      <c r="F51" s="69"/>
      <c r="G51" s="28"/>
      <c r="H51" s="70"/>
      <c r="I51" s="95"/>
      <c r="J51" s="95"/>
      <c r="K51" s="96"/>
      <c r="L51" s="95"/>
      <c r="M51" s="96"/>
      <c r="N51" s="95"/>
      <c r="O51" s="96"/>
      <c r="P51" s="95"/>
      <c r="Q51" s="96"/>
      <c r="R51" s="96"/>
      <c r="S51" s="96"/>
    </row>
    <row r="52" s="58" customFormat="1" ht="24.95" customHeight="1" spans="1:19">
      <c r="A52" s="85" t="s">
        <v>143</v>
      </c>
      <c r="B52" s="76" t="s">
        <v>144</v>
      </c>
      <c r="C52" s="76"/>
      <c r="D52" s="84" t="s">
        <v>96</v>
      </c>
      <c r="E52" s="69"/>
      <c r="F52" s="69"/>
      <c r="G52" s="28"/>
      <c r="H52" s="70"/>
      <c r="I52" s="95"/>
      <c r="J52" s="95"/>
      <c r="K52" s="96"/>
      <c r="L52" s="95"/>
      <c r="M52" s="96"/>
      <c r="N52" s="95"/>
      <c r="O52" s="96"/>
      <c r="P52" s="95"/>
      <c r="Q52" s="96"/>
      <c r="R52" s="96"/>
      <c r="S52" s="96"/>
    </row>
    <row r="53" s="58" customFormat="1" ht="24.95" customHeight="1" spans="1:19">
      <c r="A53" s="85" t="s">
        <v>145</v>
      </c>
      <c r="B53" s="76" t="s">
        <v>146</v>
      </c>
      <c r="C53" s="76" t="s">
        <v>147</v>
      </c>
      <c r="D53" s="68" t="s">
        <v>148</v>
      </c>
      <c r="E53" s="69">
        <v>13</v>
      </c>
      <c r="F53" s="69"/>
      <c r="G53" s="28"/>
      <c r="H53" s="70"/>
      <c r="I53" s="95"/>
      <c r="J53" s="95"/>
      <c r="K53" s="96"/>
      <c r="L53" s="95"/>
      <c r="M53" s="96"/>
      <c r="N53" s="95"/>
      <c r="O53" s="96"/>
      <c r="P53" s="95"/>
      <c r="Q53" s="96"/>
      <c r="R53" s="96"/>
      <c r="S53" s="96"/>
    </row>
    <row r="54" s="58" customFormat="1" ht="30" customHeight="1" spans="1:22">
      <c r="A54" s="68" t="s">
        <v>149</v>
      </c>
      <c r="B54" s="76" t="s">
        <v>150</v>
      </c>
      <c r="C54" s="76" t="s">
        <v>151</v>
      </c>
      <c r="D54" s="68" t="s">
        <v>100</v>
      </c>
      <c r="E54" s="69">
        <v>28</v>
      </c>
      <c r="F54" s="69"/>
      <c r="G54" s="28"/>
      <c r="H54" s="70"/>
      <c r="I54" s="91"/>
      <c r="J54" s="92"/>
      <c r="K54" s="91"/>
      <c r="L54" s="92"/>
      <c r="M54" s="91"/>
      <c r="N54" s="92"/>
      <c r="O54" s="91"/>
      <c r="P54" s="92"/>
      <c r="Q54" s="91"/>
      <c r="R54" s="91"/>
      <c r="S54" s="91"/>
      <c r="T54" s="91"/>
      <c r="U54" s="91"/>
      <c r="V54" s="91"/>
    </row>
    <row r="55" s="58" customFormat="1" ht="39.95" customHeight="1" spans="1:22">
      <c r="A55" s="87" t="s">
        <v>152</v>
      </c>
      <c r="B55" s="76" t="s">
        <v>153</v>
      </c>
      <c r="C55" s="76"/>
      <c r="D55" s="84" t="s">
        <v>96</v>
      </c>
      <c r="E55" s="69"/>
      <c r="F55" s="69"/>
      <c r="G55" s="28">
        <f>ROUND(E55*F55,0)</f>
        <v>0</v>
      </c>
      <c r="H55" s="70"/>
      <c r="I55" s="91"/>
      <c r="J55" s="92"/>
      <c r="K55" s="91"/>
      <c r="L55" s="92"/>
      <c r="M55" s="91"/>
      <c r="N55" s="92"/>
      <c r="O55" s="91"/>
      <c r="P55" s="92"/>
      <c r="Q55" s="91"/>
      <c r="R55" s="91"/>
      <c r="S55" s="91"/>
      <c r="T55" s="91"/>
      <c r="U55" s="91"/>
      <c r="V55" s="91"/>
    </row>
    <row r="56" s="58" customFormat="1" ht="45" customHeight="1" spans="1:22">
      <c r="A56" s="87" t="s">
        <v>154</v>
      </c>
      <c r="B56" s="90" t="s">
        <v>155</v>
      </c>
      <c r="C56" s="75" t="s">
        <v>156</v>
      </c>
      <c r="D56" s="89" t="s">
        <v>157</v>
      </c>
      <c r="E56" s="69">
        <v>30</v>
      </c>
      <c r="F56" s="69"/>
      <c r="G56" s="28"/>
      <c r="H56" s="70"/>
      <c r="I56" s="91"/>
      <c r="J56" s="92"/>
      <c r="K56" s="91"/>
      <c r="L56" s="92"/>
      <c r="M56" s="91"/>
      <c r="N56" s="92"/>
      <c r="O56" s="91"/>
      <c r="P56" s="92"/>
      <c r="Q56" s="91"/>
      <c r="R56" s="91"/>
      <c r="S56" s="91"/>
      <c r="T56" s="91"/>
      <c r="U56" s="91"/>
      <c r="V56" s="91"/>
    </row>
    <row r="57" s="58" customFormat="1" ht="24.95" customHeight="1" spans="1:22">
      <c r="A57" s="87" t="s">
        <v>158</v>
      </c>
      <c r="B57" s="90" t="s">
        <v>159</v>
      </c>
      <c r="C57" s="75"/>
      <c r="D57" s="84" t="s">
        <v>96</v>
      </c>
      <c r="E57" s="69"/>
      <c r="F57" s="69"/>
      <c r="G57" s="28"/>
      <c r="H57" s="70"/>
      <c r="I57" s="91"/>
      <c r="J57" s="92"/>
      <c r="K57" s="91"/>
      <c r="L57" s="92"/>
      <c r="M57" s="91"/>
      <c r="N57" s="92"/>
      <c r="O57" s="91"/>
      <c r="P57" s="92"/>
      <c r="Q57" s="91"/>
      <c r="R57" s="91"/>
      <c r="S57" s="91"/>
      <c r="T57" s="91"/>
      <c r="U57" s="91"/>
      <c r="V57" s="91"/>
    </row>
    <row r="58" s="58" customFormat="1" ht="30" customHeight="1" spans="1:22">
      <c r="A58" s="87" t="s">
        <v>160</v>
      </c>
      <c r="B58" s="90" t="s">
        <v>161</v>
      </c>
      <c r="C58" s="31" t="s">
        <v>162</v>
      </c>
      <c r="D58" s="84" t="s">
        <v>163</v>
      </c>
      <c r="E58" s="69">
        <f>1020+130</f>
        <v>1150</v>
      </c>
      <c r="F58" s="69"/>
      <c r="G58" s="28"/>
      <c r="H58" s="70"/>
      <c r="I58" s="91"/>
      <c r="J58" s="92"/>
      <c r="K58" s="91"/>
      <c r="L58" s="92"/>
      <c r="M58" s="91"/>
      <c r="N58" s="92"/>
      <c r="O58" s="91"/>
      <c r="P58" s="92"/>
      <c r="Q58" s="91"/>
      <c r="R58" s="91"/>
      <c r="S58" s="91"/>
      <c r="T58" s="91"/>
      <c r="U58" s="91"/>
      <c r="V58" s="91"/>
    </row>
    <row r="59" s="58" customFormat="1" ht="30" customHeight="1" spans="1:22">
      <c r="A59" s="85" t="s">
        <v>164</v>
      </c>
      <c r="B59" s="86" t="s">
        <v>165</v>
      </c>
      <c r="C59" s="31" t="s">
        <v>166</v>
      </c>
      <c r="D59" s="84" t="s">
        <v>100</v>
      </c>
      <c r="E59" s="69">
        <f>1150*0.32</f>
        <v>368</v>
      </c>
      <c r="F59" s="69"/>
      <c r="G59" s="28"/>
      <c r="H59" s="70"/>
      <c r="I59" s="91"/>
      <c r="J59" s="92"/>
      <c r="K59" s="91"/>
      <c r="L59" s="92"/>
      <c r="M59" s="91"/>
      <c r="N59" s="92"/>
      <c r="O59" s="91"/>
      <c r="P59" s="92"/>
      <c r="Q59" s="91"/>
      <c r="R59" s="91"/>
      <c r="S59" s="91"/>
      <c r="T59" s="91"/>
      <c r="U59" s="91"/>
      <c r="V59" s="91"/>
    </row>
    <row r="60" s="58" customFormat="1" ht="20.1" customHeight="1" spans="1:7">
      <c r="A60" s="71">
        <v>320</v>
      </c>
      <c r="B60" s="78" t="s">
        <v>179</v>
      </c>
      <c r="C60" s="79"/>
      <c r="D60" s="80"/>
      <c r="E60" s="81"/>
      <c r="F60" s="81"/>
      <c r="G60" s="81">
        <f>E60*F60</f>
        <v>0</v>
      </c>
    </row>
    <row r="61" s="58" customFormat="1" ht="45" customHeight="1" spans="1:7">
      <c r="A61" s="71" t="s">
        <v>180</v>
      </c>
      <c r="B61" s="78" t="s">
        <v>181</v>
      </c>
      <c r="C61" s="82" t="s">
        <v>182</v>
      </c>
      <c r="D61" s="83" t="s">
        <v>173</v>
      </c>
      <c r="E61" s="73">
        <v>2</v>
      </c>
      <c r="F61" s="73"/>
      <c r="G61" s="73"/>
    </row>
    <row r="62" s="58" customFormat="1" ht="24.95" customHeight="1" spans="1:22">
      <c r="A62" s="26" t="s">
        <v>112</v>
      </c>
      <c r="B62" s="27" t="s">
        <v>183</v>
      </c>
      <c r="C62" s="68"/>
      <c r="D62" s="68"/>
      <c r="E62" s="69"/>
      <c r="F62" s="69"/>
      <c r="G62" s="28">
        <f>ROUND(E62*F62,0)</f>
        <v>0</v>
      </c>
      <c r="H62" s="70"/>
      <c r="I62" s="91"/>
      <c r="J62" s="91"/>
      <c r="K62" s="91"/>
      <c r="L62" s="91"/>
      <c r="M62" s="91"/>
      <c r="N62" s="91"/>
      <c r="O62" s="91"/>
      <c r="P62" s="91"/>
      <c r="Q62" s="91"/>
      <c r="R62" s="91"/>
      <c r="S62" s="91"/>
      <c r="T62" s="91"/>
      <c r="U62" s="91"/>
      <c r="V62" s="91"/>
    </row>
    <row r="63" s="58" customFormat="1" ht="24.95" customHeight="1" spans="1:22">
      <c r="A63" s="71" t="s">
        <v>132</v>
      </c>
      <c r="B63" s="72" t="s">
        <v>133</v>
      </c>
      <c r="C63" s="75"/>
      <c r="D63" s="71" t="s">
        <v>96</v>
      </c>
      <c r="E63" s="73"/>
      <c r="F63" s="74"/>
      <c r="G63" s="28">
        <f>ROUND(E63*F63,0)</f>
        <v>0</v>
      </c>
      <c r="H63" s="70"/>
      <c r="I63" s="91"/>
      <c r="J63" s="93"/>
      <c r="K63" s="93"/>
      <c r="L63" s="93"/>
      <c r="M63" s="93"/>
      <c r="N63" s="94"/>
      <c r="O63" s="91"/>
      <c r="P63" s="91"/>
      <c r="Q63" s="91"/>
      <c r="R63" s="91"/>
      <c r="S63" s="91"/>
      <c r="T63" s="91"/>
      <c r="U63" s="91"/>
      <c r="V63" s="91"/>
    </row>
    <row r="64" s="58" customFormat="1" ht="45" customHeight="1" spans="1:22">
      <c r="A64" s="71" t="s">
        <v>134</v>
      </c>
      <c r="B64" s="72" t="s">
        <v>135</v>
      </c>
      <c r="C64" s="75" t="s">
        <v>136</v>
      </c>
      <c r="D64" s="71" t="s">
        <v>100</v>
      </c>
      <c r="E64" s="73">
        <v>1928</v>
      </c>
      <c r="F64" s="74"/>
      <c r="G64" s="28"/>
      <c r="H64" s="70"/>
      <c r="I64" s="91"/>
      <c r="J64" s="92"/>
      <c r="K64" s="93"/>
      <c r="L64" s="92"/>
      <c r="M64" s="93"/>
      <c r="N64" s="92"/>
      <c r="O64" s="91"/>
      <c r="P64" s="92"/>
      <c r="Q64" s="91"/>
      <c r="R64" s="92"/>
      <c r="S64" s="91"/>
      <c r="T64" s="92"/>
      <c r="U64" s="91"/>
      <c r="V64" s="91"/>
    </row>
    <row r="65" s="58" customFormat="1" ht="24.95" customHeight="1" spans="1:22">
      <c r="A65" s="71" t="s">
        <v>137</v>
      </c>
      <c r="B65" s="72" t="s">
        <v>138</v>
      </c>
      <c r="C65" s="76"/>
      <c r="D65" s="71" t="s">
        <v>96</v>
      </c>
      <c r="E65" s="73"/>
      <c r="F65" s="74"/>
      <c r="G65" s="28"/>
      <c r="H65" s="70"/>
      <c r="I65" s="91"/>
      <c r="J65" s="92"/>
      <c r="K65" s="91"/>
      <c r="L65" s="92"/>
      <c r="M65" s="91"/>
      <c r="N65" s="92"/>
      <c r="O65" s="91"/>
      <c r="P65" s="92"/>
      <c r="Q65" s="91"/>
      <c r="R65" s="91"/>
      <c r="S65" s="91"/>
      <c r="T65" s="91"/>
      <c r="U65" s="91"/>
      <c r="V65" s="91"/>
    </row>
    <row r="66" s="58" customFormat="1" ht="24.95" customHeight="1" spans="1:22">
      <c r="A66" s="71" t="s">
        <v>139</v>
      </c>
      <c r="B66" s="72" t="s">
        <v>140</v>
      </c>
      <c r="C66" s="76"/>
      <c r="D66" s="71" t="s">
        <v>96</v>
      </c>
      <c r="E66" s="73"/>
      <c r="F66" s="74"/>
      <c r="G66" s="28"/>
      <c r="H66" s="70"/>
      <c r="I66" s="91"/>
      <c r="J66" s="92"/>
      <c r="K66" s="93"/>
      <c r="L66" s="92"/>
      <c r="M66" s="93"/>
      <c r="N66" s="92"/>
      <c r="O66" s="91"/>
      <c r="P66" s="92"/>
      <c r="Q66" s="91"/>
      <c r="R66" s="92"/>
      <c r="S66" s="91"/>
      <c r="T66" s="92"/>
      <c r="U66" s="91"/>
      <c r="V66" s="91"/>
    </row>
    <row r="67" s="58" customFormat="1" ht="57.95" customHeight="1" spans="1:22">
      <c r="A67" s="71" t="s">
        <v>97</v>
      </c>
      <c r="B67" s="72" t="s">
        <v>141</v>
      </c>
      <c r="C67" s="76" t="s">
        <v>142</v>
      </c>
      <c r="D67" s="71" t="s">
        <v>100</v>
      </c>
      <c r="E67" s="73">
        <v>1928</v>
      </c>
      <c r="F67" s="74"/>
      <c r="G67" s="28"/>
      <c r="H67" s="70"/>
      <c r="I67" s="91"/>
      <c r="J67" s="92"/>
      <c r="K67" s="93"/>
      <c r="L67" s="92"/>
      <c r="M67" s="93"/>
      <c r="N67" s="92"/>
      <c r="O67" s="91"/>
      <c r="P67" s="92"/>
      <c r="Q67" s="91"/>
      <c r="R67" s="92"/>
      <c r="S67" s="91"/>
      <c r="T67" s="92"/>
      <c r="U67" s="91"/>
      <c r="V67" s="91"/>
    </row>
    <row r="68" s="58" customFormat="1" ht="39.95" customHeight="1" spans="1:22">
      <c r="A68" s="71" t="s">
        <v>152</v>
      </c>
      <c r="B68" s="72" t="s">
        <v>153</v>
      </c>
      <c r="C68" s="76"/>
      <c r="D68" s="71" t="s">
        <v>96</v>
      </c>
      <c r="E68" s="73"/>
      <c r="F68" s="74"/>
      <c r="G68" s="28">
        <f>ROUND(E68*F68,0)</f>
        <v>0</v>
      </c>
      <c r="H68" s="70"/>
      <c r="I68" s="91"/>
      <c r="J68" s="92"/>
      <c r="K68" s="93"/>
      <c r="L68" s="92"/>
      <c r="M68" s="91"/>
      <c r="N68" s="92"/>
      <c r="O68" s="91"/>
      <c r="P68" s="91"/>
      <c r="Q68" s="91"/>
      <c r="R68" s="91"/>
      <c r="S68" s="91"/>
      <c r="T68" s="91"/>
      <c r="U68" s="91"/>
      <c r="V68" s="91"/>
    </row>
    <row r="69" s="58" customFormat="1" ht="45" customHeight="1" spans="1:22">
      <c r="A69" s="71" t="s">
        <v>154</v>
      </c>
      <c r="B69" s="72" t="s">
        <v>155</v>
      </c>
      <c r="C69" s="75" t="s">
        <v>156</v>
      </c>
      <c r="D69" s="71" t="s">
        <v>157</v>
      </c>
      <c r="E69" s="73">
        <v>51</v>
      </c>
      <c r="F69" s="74"/>
      <c r="G69" s="28"/>
      <c r="H69" s="70"/>
      <c r="I69" s="91"/>
      <c r="J69" s="91"/>
      <c r="K69" s="91"/>
      <c r="L69" s="91"/>
      <c r="M69" s="91"/>
      <c r="N69" s="91"/>
      <c r="O69" s="91"/>
      <c r="P69" s="91"/>
      <c r="Q69" s="91"/>
      <c r="R69" s="91"/>
      <c r="S69" s="91"/>
      <c r="T69" s="91"/>
      <c r="U69" s="91"/>
      <c r="V69" s="91"/>
    </row>
    <row r="70" s="58" customFormat="1" ht="24.95" customHeight="1" spans="1:22">
      <c r="A70" s="71" t="s">
        <v>158</v>
      </c>
      <c r="B70" s="72" t="s">
        <v>159</v>
      </c>
      <c r="C70" s="75"/>
      <c r="D70" s="71" t="s">
        <v>96</v>
      </c>
      <c r="E70" s="73"/>
      <c r="F70" s="74"/>
      <c r="G70" s="28"/>
      <c r="H70" s="70"/>
      <c r="I70" s="91"/>
      <c r="J70" s="92"/>
      <c r="K70" s="93"/>
      <c r="L70" s="92"/>
      <c r="M70" s="93"/>
      <c r="N70" s="92"/>
      <c r="O70" s="91"/>
      <c r="P70" s="92"/>
      <c r="Q70" s="91"/>
      <c r="R70" s="92"/>
      <c r="S70" s="91"/>
      <c r="T70" s="92"/>
      <c r="U70" s="91"/>
      <c r="V70" s="91"/>
    </row>
    <row r="71" s="58" customFormat="1" ht="35.1" customHeight="1" spans="1:22">
      <c r="A71" s="71" t="s">
        <v>160</v>
      </c>
      <c r="B71" s="72" t="s">
        <v>161</v>
      </c>
      <c r="C71" s="31" t="s">
        <v>162</v>
      </c>
      <c r="D71" s="71" t="s">
        <v>163</v>
      </c>
      <c r="E71" s="73">
        <v>455</v>
      </c>
      <c r="F71" s="74"/>
      <c r="G71" s="28"/>
      <c r="H71" s="70"/>
      <c r="I71" s="91"/>
      <c r="J71" s="91"/>
      <c r="K71" s="91"/>
      <c r="L71" s="91"/>
      <c r="M71" s="91"/>
      <c r="N71" s="91"/>
      <c r="O71" s="91"/>
      <c r="P71" s="91"/>
      <c r="Q71" s="91"/>
      <c r="R71" s="91"/>
      <c r="S71" s="91"/>
      <c r="T71" s="91"/>
      <c r="U71" s="91"/>
      <c r="V71" s="91"/>
    </row>
    <row r="72" s="58" customFormat="1" ht="35.1" customHeight="1" spans="1:22">
      <c r="A72" s="71" t="s">
        <v>164</v>
      </c>
      <c r="B72" s="72" t="s">
        <v>165</v>
      </c>
      <c r="C72" s="31" t="s">
        <v>166</v>
      </c>
      <c r="D72" s="71" t="s">
        <v>100</v>
      </c>
      <c r="E72" s="73">
        <f>455*0.32</f>
        <v>145.6</v>
      </c>
      <c r="F72" s="74"/>
      <c r="G72" s="28"/>
      <c r="H72" s="70"/>
      <c r="I72" s="91"/>
      <c r="J72" s="91"/>
      <c r="K72" s="93"/>
      <c r="L72" s="92"/>
      <c r="M72" s="93"/>
      <c r="N72" s="92"/>
      <c r="O72" s="91"/>
      <c r="P72" s="92"/>
      <c r="Q72" s="91"/>
      <c r="R72" s="92"/>
      <c r="S72" s="91"/>
      <c r="T72" s="92"/>
      <c r="U72" s="91"/>
      <c r="V72" s="91"/>
    </row>
    <row r="73" s="58" customFormat="1" ht="24.95" customHeight="1" spans="1:22">
      <c r="A73" s="71" t="s">
        <v>167</v>
      </c>
      <c r="B73" s="72" t="s">
        <v>168</v>
      </c>
      <c r="C73" s="75" t="s">
        <v>169</v>
      </c>
      <c r="D73" s="77" t="s">
        <v>100</v>
      </c>
      <c r="E73" s="73">
        <v>1928</v>
      </c>
      <c r="F73" s="73"/>
      <c r="G73" s="28"/>
      <c r="H73" s="70"/>
      <c r="I73" s="91"/>
      <c r="J73" s="93"/>
      <c r="K73" s="93"/>
      <c r="L73" s="93"/>
      <c r="M73" s="93"/>
      <c r="N73" s="94"/>
      <c r="O73" s="91"/>
      <c r="P73" s="91"/>
      <c r="Q73" s="91"/>
      <c r="R73" s="91"/>
      <c r="S73" s="91"/>
      <c r="T73" s="91"/>
      <c r="U73" s="91"/>
      <c r="V73" s="91"/>
    </row>
    <row r="74" s="58" customFormat="1" ht="24.95" customHeight="1" spans="1:22">
      <c r="A74" s="26" t="s">
        <v>114</v>
      </c>
      <c r="B74" s="27" t="s">
        <v>113</v>
      </c>
      <c r="C74" s="68"/>
      <c r="D74" s="68"/>
      <c r="E74" s="69"/>
      <c r="F74" s="69"/>
      <c r="G74" s="28"/>
      <c r="H74" s="70"/>
      <c r="I74" s="91"/>
      <c r="J74" s="91"/>
      <c r="K74" s="91"/>
      <c r="L74" s="91"/>
      <c r="M74" s="91"/>
      <c r="N74" s="91"/>
      <c r="O74" s="91"/>
      <c r="P74" s="91"/>
      <c r="Q74" s="91"/>
      <c r="R74" s="91"/>
      <c r="S74" s="91"/>
      <c r="T74" s="91"/>
      <c r="U74" s="91"/>
      <c r="V74" s="91"/>
    </row>
    <row r="75" s="58" customFormat="1" ht="24.95" customHeight="1" spans="1:22">
      <c r="A75" s="71" t="s">
        <v>127</v>
      </c>
      <c r="B75" s="72" t="s">
        <v>128</v>
      </c>
      <c r="C75" s="31"/>
      <c r="D75" s="71" t="s">
        <v>96</v>
      </c>
      <c r="E75" s="73"/>
      <c r="F75" s="74"/>
      <c r="G75" s="28"/>
      <c r="H75" s="70"/>
      <c r="I75" s="91"/>
      <c r="J75" s="92"/>
      <c r="K75" s="93"/>
      <c r="L75" s="92"/>
      <c r="M75" s="93"/>
      <c r="N75" s="92"/>
      <c r="O75" s="91"/>
      <c r="P75" s="92"/>
      <c r="Q75" s="91"/>
      <c r="R75" s="92"/>
      <c r="S75" s="91"/>
      <c r="T75" s="92"/>
      <c r="U75" s="91"/>
      <c r="V75" s="91"/>
    </row>
    <row r="76" s="58" customFormat="1" ht="27.95" customHeight="1" spans="1:22">
      <c r="A76" s="71" t="s">
        <v>129</v>
      </c>
      <c r="B76" s="72" t="s">
        <v>130</v>
      </c>
      <c r="C76" s="31" t="s">
        <v>131</v>
      </c>
      <c r="D76" s="71" t="s">
        <v>100</v>
      </c>
      <c r="E76" s="73">
        <v>266</v>
      </c>
      <c r="F76" s="74"/>
      <c r="G76" s="28"/>
      <c r="H76" s="70"/>
      <c r="I76" s="91"/>
      <c r="J76" s="92"/>
      <c r="K76" s="93"/>
      <c r="L76" s="92"/>
      <c r="M76" s="93"/>
      <c r="N76" s="92"/>
      <c r="O76" s="91"/>
      <c r="P76" s="92"/>
      <c r="Q76" s="91"/>
      <c r="R76" s="92"/>
      <c r="S76" s="91"/>
      <c r="T76" s="92"/>
      <c r="U76" s="91"/>
      <c r="V76" s="91"/>
    </row>
    <row r="77" s="58" customFormat="1" ht="24.95" customHeight="1" spans="1:22">
      <c r="A77" s="71" t="s">
        <v>132</v>
      </c>
      <c r="B77" s="72" t="s">
        <v>133</v>
      </c>
      <c r="C77" s="75"/>
      <c r="D77" s="71" t="s">
        <v>96</v>
      </c>
      <c r="E77" s="73"/>
      <c r="F77" s="74"/>
      <c r="G77" s="28"/>
      <c r="H77" s="70"/>
      <c r="I77" s="91"/>
      <c r="J77" s="93"/>
      <c r="K77" s="93"/>
      <c r="L77" s="93"/>
      <c r="M77" s="93"/>
      <c r="N77" s="94"/>
      <c r="O77" s="91"/>
      <c r="P77" s="91"/>
      <c r="Q77" s="91"/>
      <c r="R77" s="91"/>
      <c r="S77" s="91"/>
      <c r="T77" s="91"/>
      <c r="U77" s="91"/>
      <c r="V77" s="91"/>
    </row>
    <row r="78" s="58" customFormat="1" ht="45" customHeight="1" spans="1:22">
      <c r="A78" s="71" t="s">
        <v>134</v>
      </c>
      <c r="B78" s="72" t="s">
        <v>135</v>
      </c>
      <c r="C78" s="75" t="s">
        <v>136</v>
      </c>
      <c r="D78" s="71" t="s">
        <v>100</v>
      </c>
      <c r="E78" s="73">
        <v>4675</v>
      </c>
      <c r="F78" s="74"/>
      <c r="G78" s="28"/>
      <c r="H78" s="70"/>
      <c r="I78" s="91"/>
      <c r="J78" s="92"/>
      <c r="K78" s="93"/>
      <c r="L78" s="92"/>
      <c r="M78" s="93"/>
      <c r="N78" s="92"/>
      <c r="O78" s="91"/>
      <c r="P78" s="92"/>
      <c r="Q78" s="91"/>
      <c r="R78" s="92"/>
      <c r="S78" s="91"/>
      <c r="T78" s="92"/>
      <c r="U78" s="91"/>
      <c r="V78" s="91"/>
    </row>
    <row r="79" s="58" customFormat="1" ht="24.95" customHeight="1" spans="1:22">
      <c r="A79" s="71" t="s">
        <v>137</v>
      </c>
      <c r="B79" s="72" t="s">
        <v>138</v>
      </c>
      <c r="C79" s="76"/>
      <c r="D79" s="71" t="s">
        <v>96</v>
      </c>
      <c r="E79" s="73"/>
      <c r="F79" s="74"/>
      <c r="G79" s="28">
        <f>ROUND(E79*F79,0)</f>
        <v>0</v>
      </c>
      <c r="H79" s="70"/>
      <c r="I79" s="91"/>
      <c r="J79" s="92"/>
      <c r="K79" s="91"/>
      <c r="L79" s="92"/>
      <c r="M79" s="91"/>
      <c r="N79" s="92"/>
      <c r="O79" s="91"/>
      <c r="P79" s="92"/>
      <c r="Q79" s="91"/>
      <c r="R79" s="91"/>
      <c r="S79" s="91"/>
      <c r="T79" s="91"/>
      <c r="U79" s="91"/>
      <c r="V79" s="91"/>
    </row>
    <row r="80" s="58" customFormat="1" ht="24.95" customHeight="1" spans="1:22">
      <c r="A80" s="71" t="s">
        <v>139</v>
      </c>
      <c r="B80" s="72" t="s">
        <v>140</v>
      </c>
      <c r="C80" s="76"/>
      <c r="D80" s="71" t="s">
        <v>96</v>
      </c>
      <c r="E80" s="73"/>
      <c r="F80" s="74"/>
      <c r="G80" s="28">
        <f>ROUND(E80*F80,0)</f>
        <v>0</v>
      </c>
      <c r="H80" s="70"/>
      <c r="I80" s="91"/>
      <c r="J80" s="92"/>
      <c r="K80" s="93"/>
      <c r="L80" s="92"/>
      <c r="M80" s="93"/>
      <c r="N80" s="92"/>
      <c r="O80" s="91"/>
      <c r="P80" s="92"/>
      <c r="Q80" s="91"/>
      <c r="R80" s="92"/>
      <c r="S80" s="91"/>
      <c r="T80" s="92"/>
      <c r="U80" s="91"/>
      <c r="V80" s="91"/>
    </row>
    <row r="81" s="58" customFormat="1" ht="57.95" customHeight="1" spans="1:22">
      <c r="A81" s="71" t="s">
        <v>97</v>
      </c>
      <c r="B81" s="72" t="s">
        <v>141</v>
      </c>
      <c r="C81" s="76" t="s">
        <v>142</v>
      </c>
      <c r="D81" s="71" t="s">
        <v>100</v>
      </c>
      <c r="E81" s="73">
        <v>4675</v>
      </c>
      <c r="F81" s="74"/>
      <c r="G81" s="28"/>
      <c r="H81" s="70"/>
      <c r="I81" s="91"/>
      <c r="J81" s="92"/>
      <c r="K81" s="93"/>
      <c r="L81" s="92"/>
      <c r="M81" s="93"/>
      <c r="N81" s="92"/>
      <c r="O81" s="91"/>
      <c r="P81" s="92"/>
      <c r="Q81" s="91"/>
      <c r="R81" s="92"/>
      <c r="S81" s="91"/>
      <c r="T81" s="92"/>
      <c r="U81" s="91"/>
      <c r="V81" s="91"/>
    </row>
    <row r="82" s="58" customFormat="1" ht="24.95" customHeight="1" spans="1:22">
      <c r="A82" s="71" t="s">
        <v>143</v>
      </c>
      <c r="B82" s="72" t="s">
        <v>144</v>
      </c>
      <c r="C82" s="76"/>
      <c r="D82" s="71" t="s">
        <v>96</v>
      </c>
      <c r="E82" s="73"/>
      <c r="F82" s="74"/>
      <c r="G82" s="28"/>
      <c r="H82" s="70"/>
      <c r="I82" s="91"/>
      <c r="J82" s="92"/>
      <c r="K82" s="93"/>
      <c r="L82" s="92"/>
      <c r="M82" s="93"/>
      <c r="N82" s="92"/>
      <c r="O82" s="91"/>
      <c r="P82" s="92"/>
      <c r="Q82" s="91"/>
      <c r="R82" s="92"/>
      <c r="S82" s="91"/>
      <c r="T82" s="92"/>
      <c r="U82" s="91"/>
      <c r="V82" s="91"/>
    </row>
    <row r="83" s="58" customFormat="1" ht="24.95" customHeight="1" spans="1:22">
      <c r="A83" s="71" t="s">
        <v>145</v>
      </c>
      <c r="B83" s="72" t="s">
        <v>146</v>
      </c>
      <c r="C83" s="76" t="s">
        <v>147</v>
      </c>
      <c r="D83" s="71" t="s">
        <v>148</v>
      </c>
      <c r="E83" s="73">
        <v>117</v>
      </c>
      <c r="F83" s="74"/>
      <c r="G83" s="28"/>
      <c r="H83" s="70"/>
      <c r="I83" s="91"/>
      <c r="J83" s="91"/>
      <c r="K83" s="91"/>
      <c r="L83" s="91"/>
      <c r="M83" s="91"/>
      <c r="N83" s="91"/>
      <c r="O83" s="91"/>
      <c r="P83" s="91"/>
      <c r="Q83" s="91"/>
      <c r="R83" s="91"/>
      <c r="S83" s="91"/>
      <c r="T83" s="91"/>
      <c r="U83" s="91"/>
      <c r="V83" s="91"/>
    </row>
    <row r="84" s="58" customFormat="1" ht="27.95" customHeight="1" spans="1:22">
      <c r="A84" s="71" t="s">
        <v>149</v>
      </c>
      <c r="B84" s="72" t="s">
        <v>150</v>
      </c>
      <c r="C84" s="76" t="s">
        <v>151</v>
      </c>
      <c r="D84" s="71" t="s">
        <v>100</v>
      </c>
      <c r="E84" s="73">
        <v>266</v>
      </c>
      <c r="F84" s="74"/>
      <c r="G84" s="28"/>
      <c r="H84" s="70"/>
      <c r="I84" s="91"/>
      <c r="J84" s="91"/>
      <c r="K84" s="91"/>
      <c r="L84" s="91"/>
      <c r="M84" s="91"/>
      <c r="N84" s="91"/>
      <c r="O84" s="91"/>
      <c r="P84" s="91"/>
      <c r="Q84" s="91"/>
      <c r="R84" s="91"/>
      <c r="S84" s="91"/>
      <c r="T84" s="91"/>
      <c r="U84" s="91"/>
      <c r="V84" s="91"/>
    </row>
    <row r="85" s="58" customFormat="1" ht="39.95" customHeight="1" spans="1:22">
      <c r="A85" s="71" t="s">
        <v>152</v>
      </c>
      <c r="B85" s="72" t="s">
        <v>153</v>
      </c>
      <c r="C85" s="76"/>
      <c r="D85" s="71" t="s">
        <v>96</v>
      </c>
      <c r="E85" s="73"/>
      <c r="F85" s="74"/>
      <c r="G85" s="28">
        <f>ROUND(E85*F85,0)</f>
        <v>0</v>
      </c>
      <c r="H85" s="70"/>
      <c r="I85" s="91"/>
      <c r="J85" s="92"/>
      <c r="K85" s="93"/>
      <c r="L85" s="92"/>
      <c r="M85" s="91"/>
      <c r="N85" s="92"/>
      <c r="O85" s="91"/>
      <c r="P85" s="91"/>
      <c r="Q85" s="91"/>
      <c r="R85" s="91"/>
      <c r="S85" s="91"/>
      <c r="T85" s="91"/>
      <c r="U85" s="91"/>
      <c r="V85" s="91"/>
    </row>
    <row r="86" s="58" customFormat="1" ht="45" customHeight="1" spans="1:22">
      <c r="A86" s="71" t="s">
        <v>154</v>
      </c>
      <c r="B86" s="72" t="s">
        <v>155</v>
      </c>
      <c r="C86" s="75" t="s">
        <v>156</v>
      </c>
      <c r="D86" s="71" t="s">
        <v>157</v>
      </c>
      <c r="E86" s="73">
        <v>85</v>
      </c>
      <c r="F86" s="74"/>
      <c r="G86" s="28"/>
      <c r="H86" s="70"/>
      <c r="I86" s="91"/>
      <c r="J86" s="91"/>
      <c r="K86" s="91"/>
      <c r="L86" s="91"/>
      <c r="M86" s="91"/>
      <c r="N86" s="91"/>
      <c r="O86" s="91"/>
      <c r="P86" s="91"/>
      <c r="Q86" s="91"/>
      <c r="R86" s="91"/>
      <c r="S86" s="91"/>
      <c r="T86" s="91"/>
      <c r="U86" s="91"/>
      <c r="V86" s="91"/>
    </row>
    <row r="87" s="58" customFormat="1" ht="24.95" customHeight="1" spans="1:22">
      <c r="A87" s="71" t="s">
        <v>158</v>
      </c>
      <c r="B87" s="72" t="s">
        <v>159</v>
      </c>
      <c r="C87" s="75"/>
      <c r="D87" s="71" t="s">
        <v>96</v>
      </c>
      <c r="E87" s="73"/>
      <c r="F87" s="74"/>
      <c r="G87" s="28"/>
      <c r="H87" s="70"/>
      <c r="I87" s="91"/>
      <c r="J87" s="92"/>
      <c r="K87" s="93"/>
      <c r="L87" s="92"/>
      <c r="M87" s="93"/>
      <c r="N87" s="92"/>
      <c r="O87" s="91"/>
      <c r="P87" s="92"/>
      <c r="Q87" s="91"/>
      <c r="R87" s="92"/>
      <c r="S87" s="91"/>
      <c r="T87" s="92"/>
      <c r="U87" s="91"/>
      <c r="V87" s="91"/>
    </row>
    <row r="88" s="58" customFormat="1" ht="35.1" customHeight="1" spans="1:22">
      <c r="A88" s="71" t="s">
        <v>160</v>
      </c>
      <c r="B88" s="72" t="s">
        <v>161</v>
      </c>
      <c r="C88" s="31" t="s">
        <v>162</v>
      </c>
      <c r="D88" s="71" t="s">
        <v>163</v>
      </c>
      <c r="E88" s="73">
        <v>1868</v>
      </c>
      <c r="F88" s="74"/>
      <c r="G88" s="28"/>
      <c r="H88" s="70"/>
      <c r="I88" s="91"/>
      <c r="J88" s="91"/>
      <c r="K88" s="91"/>
      <c r="L88" s="91"/>
      <c r="M88" s="91"/>
      <c r="N88" s="91"/>
      <c r="O88" s="91"/>
      <c r="P88" s="91"/>
      <c r="Q88" s="91"/>
      <c r="R88" s="91"/>
      <c r="S88" s="91"/>
      <c r="T88" s="91"/>
      <c r="U88" s="91"/>
      <c r="V88" s="91"/>
    </row>
    <row r="89" s="58" customFormat="1" ht="35.1" customHeight="1" spans="1:22">
      <c r="A89" s="71" t="s">
        <v>164</v>
      </c>
      <c r="B89" s="72" t="s">
        <v>165</v>
      </c>
      <c r="C89" s="31" t="s">
        <v>166</v>
      </c>
      <c r="D89" s="71" t="s">
        <v>100</v>
      </c>
      <c r="E89" s="73">
        <f>1868*0.32</f>
        <v>597.76</v>
      </c>
      <c r="F89" s="74"/>
      <c r="G89" s="28"/>
      <c r="H89" s="70"/>
      <c r="I89" s="91"/>
      <c r="J89" s="91"/>
      <c r="K89" s="93"/>
      <c r="L89" s="92"/>
      <c r="M89" s="93"/>
      <c r="N89" s="92"/>
      <c r="O89" s="91"/>
      <c r="P89" s="92"/>
      <c r="Q89" s="91"/>
      <c r="R89" s="92"/>
      <c r="S89" s="91"/>
      <c r="T89" s="92"/>
      <c r="U89" s="91"/>
      <c r="V89" s="91"/>
    </row>
    <row r="90" s="58" customFormat="1" ht="24.95" customHeight="1" spans="1:22">
      <c r="A90" s="71" t="s">
        <v>167</v>
      </c>
      <c r="B90" s="72" t="s">
        <v>168</v>
      </c>
      <c r="C90" s="75" t="s">
        <v>169</v>
      </c>
      <c r="D90" s="77" t="s">
        <v>100</v>
      </c>
      <c r="E90" s="73">
        <v>4675</v>
      </c>
      <c r="F90" s="73"/>
      <c r="G90" s="28"/>
      <c r="H90" s="70"/>
      <c r="I90" s="91"/>
      <c r="J90" s="93"/>
      <c r="K90" s="93"/>
      <c r="L90" s="93"/>
      <c r="M90" s="93"/>
      <c r="N90" s="94"/>
      <c r="O90" s="91"/>
      <c r="P90" s="91"/>
      <c r="Q90" s="91"/>
      <c r="R90" s="91"/>
      <c r="S90" s="91"/>
      <c r="T90" s="91"/>
      <c r="U90" s="91"/>
      <c r="V90" s="91"/>
    </row>
    <row r="91" s="58" customFormat="1" ht="20.1" customHeight="1" spans="1:7">
      <c r="A91" s="71">
        <v>318</v>
      </c>
      <c r="B91" s="78" t="s">
        <v>170</v>
      </c>
      <c r="C91" s="79"/>
      <c r="D91" s="80"/>
      <c r="E91" s="81"/>
      <c r="F91" s="81"/>
      <c r="G91" s="81">
        <f>E91*F91</f>
        <v>0</v>
      </c>
    </row>
    <row r="92" s="58" customFormat="1" ht="45" customHeight="1" spans="1:7">
      <c r="A92" s="71" t="s">
        <v>171</v>
      </c>
      <c r="B92" s="78" t="s">
        <v>170</v>
      </c>
      <c r="C92" s="82" t="s">
        <v>172</v>
      </c>
      <c r="D92" s="83" t="s">
        <v>173</v>
      </c>
      <c r="E92" s="73">
        <v>8</v>
      </c>
      <c r="F92" s="73"/>
      <c r="G92" s="73"/>
    </row>
    <row r="93" s="58" customFormat="1" ht="24.95" customHeight="1" spans="1:22">
      <c r="A93" s="39" t="s">
        <v>116</v>
      </c>
      <c r="B93" s="40" t="s">
        <v>115</v>
      </c>
      <c r="C93" s="76"/>
      <c r="D93" s="84"/>
      <c r="E93" s="69"/>
      <c r="F93" s="69"/>
      <c r="G93" s="28"/>
      <c r="H93" s="70"/>
      <c r="I93" s="91"/>
      <c r="J93" s="92"/>
      <c r="K93" s="93"/>
      <c r="L93" s="92"/>
      <c r="M93" s="93"/>
      <c r="N93" s="92"/>
      <c r="O93" s="91"/>
      <c r="P93" s="92"/>
      <c r="Q93" s="91"/>
      <c r="R93" s="92"/>
      <c r="S93" s="91"/>
      <c r="T93" s="92"/>
      <c r="U93" s="91"/>
      <c r="V93" s="91"/>
    </row>
    <row r="94" s="58" customFormat="1" ht="24.95" customHeight="1" spans="1:22">
      <c r="A94" s="87" t="s">
        <v>132</v>
      </c>
      <c r="B94" s="88" t="s">
        <v>133</v>
      </c>
      <c r="C94" s="75"/>
      <c r="D94" s="89" t="s">
        <v>96</v>
      </c>
      <c r="E94" s="69"/>
      <c r="F94" s="69"/>
      <c r="G94" s="28"/>
      <c r="H94" s="70"/>
      <c r="I94" s="91"/>
      <c r="J94" s="94"/>
      <c r="K94" s="93"/>
      <c r="L94" s="93"/>
      <c r="M94" s="93"/>
      <c r="N94" s="94"/>
      <c r="O94" s="91"/>
      <c r="P94" s="91"/>
      <c r="Q94" s="91"/>
      <c r="R94" s="91"/>
      <c r="S94" s="91"/>
      <c r="T94" s="91"/>
      <c r="U94" s="91"/>
      <c r="V94" s="91"/>
    </row>
    <row r="95" s="58" customFormat="1" ht="45" customHeight="1" spans="1:22">
      <c r="A95" s="85" t="s">
        <v>134</v>
      </c>
      <c r="B95" s="88" t="s">
        <v>135</v>
      </c>
      <c r="C95" s="75" t="s">
        <v>136</v>
      </c>
      <c r="D95" s="89" t="s">
        <v>100</v>
      </c>
      <c r="E95" s="69">
        <v>100</v>
      </c>
      <c r="F95" s="69"/>
      <c r="G95" s="28"/>
      <c r="H95" s="70"/>
      <c r="I95" s="94"/>
      <c r="J95" s="92"/>
      <c r="K95" s="94"/>
      <c r="L95" s="92"/>
      <c r="M95" s="94"/>
      <c r="N95" s="92"/>
      <c r="O95" s="94"/>
      <c r="P95" s="92"/>
      <c r="Q95" s="94"/>
      <c r="R95" s="92"/>
      <c r="S95" s="94"/>
      <c r="T95" s="92"/>
      <c r="U95" s="91"/>
      <c r="V95" s="91"/>
    </row>
    <row r="96" s="58" customFormat="1" ht="24.95" customHeight="1" spans="1:22">
      <c r="A96" s="85" t="s">
        <v>137</v>
      </c>
      <c r="B96" s="76" t="s">
        <v>138</v>
      </c>
      <c r="C96" s="76"/>
      <c r="D96" s="84" t="s">
        <v>96</v>
      </c>
      <c r="E96" s="69"/>
      <c r="F96" s="69"/>
      <c r="G96" s="28"/>
      <c r="H96" s="70"/>
      <c r="I96" s="94"/>
      <c r="J96" s="92"/>
      <c r="K96" s="94"/>
      <c r="L96" s="92"/>
      <c r="M96" s="94"/>
      <c r="N96" s="92"/>
      <c r="O96" s="94"/>
      <c r="P96" s="92"/>
      <c r="Q96" s="94"/>
      <c r="R96" s="92"/>
      <c r="S96" s="94"/>
      <c r="T96" s="92"/>
      <c r="U96" s="91"/>
      <c r="V96" s="91"/>
    </row>
    <row r="97" s="58" customFormat="1" ht="24.95" customHeight="1" spans="1:22">
      <c r="A97" s="85" t="s">
        <v>139</v>
      </c>
      <c r="B97" s="76" t="s">
        <v>140</v>
      </c>
      <c r="C97" s="76"/>
      <c r="D97" s="84" t="s">
        <v>96</v>
      </c>
      <c r="E97" s="69"/>
      <c r="F97" s="69"/>
      <c r="G97" s="28">
        <f>ROUND(E97*F97,0)</f>
        <v>0</v>
      </c>
      <c r="H97" s="70"/>
      <c r="I97" s="91"/>
      <c r="J97" s="92"/>
      <c r="K97" s="91"/>
      <c r="L97" s="92"/>
      <c r="M97" s="91"/>
      <c r="N97" s="92"/>
      <c r="O97" s="91"/>
      <c r="P97" s="92"/>
      <c r="Q97" s="91"/>
      <c r="R97" s="91"/>
      <c r="S97" s="91"/>
      <c r="T97" s="91"/>
      <c r="U97" s="91"/>
      <c r="V97" s="91"/>
    </row>
    <row r="98" s="58" customFormat="1" ht="54.95" customHeight="1" spans="1:22">
      <c r="A98" s="85" t="s">
        <v>97</v>
      </c>
      <c r="B98" s="76" t="s">
        <v>141</v>
      </c>
      <c r="C98" s="76" t="s">
        <v>142</v>
      </c>
      <c r="D98" s="84" t="s">
        <v>100</v>
      </c>
      <c r="E98" s="69">
        <v>100</v>
      </c>
      <c r="F98" s="69"/>
      <c r="G98" s="28"/>
      <c r="H98" s="70"/>
      <c r="I98" s="91"/>
      <c r="J98" s="92"/>
      <c r="K98" s="91"/>
      <c r="L98" s="92"/>
      <c r="M98" s="91"/>
      <c r="N98" s="92"/>
      <c r="O98" s="91"/>
      <c r="P98" s="92"/>
      <c r="Q98" s="91"/>
      <c r="R98" s="91"/>
      <c r="S98" s="91"/>
      <c r="T98" s="91"/>
      <c r="U98" s="91"/>
      <c r="V98" s="91"/>
    </row>
    <row r="99" s="58" customFormat="1" ht="45" customHeight="1" spans="1:19">
      <c r="A99" s="85" t="s">
        <v>101</v>
      </c>
      <c r="B99" s="76" t="s">
        <v>177</v>
      </c>
      <c r="C99" s="76" t="s">
        <v>178</v>
      </c>
      <c r="D99" s="84" t="s">
        <v>100</v>
      </c>
      <c r="E99" s="69">
        <v>1365</v>
      </c>
      <c r="F99" s="69"/>
      <c r="G99" s="28"/>
      <c r="H99" s="70"/>
      <c r="I99" s="95"/>
      <c r="J99" s="95"/>
      <c r="K99" s="96"/>
      <c r="L99" s="95"/>
      <c r="M99" s="96"/>
      <c r="N99" s="95"/>
      <c r="O99" s="96"/>
      <c r="P99" s="95"/>
      <c r="Q99" s="96"/>
      <c r="R99" s="96"/>
      <c r="S99" s="96"/>
    </row>
    <row r="100" s="58" customFormat="1" ht="39.95" customHeight="1" spans="1:22">
      <c r="A100" s="87" t="s">
        <v>152</v>
      </c>
      <c r="B100" s="76" t="s">
        <v>153</v>
      </c>
      <c r="C100" s="76"/>
      <c r="D100" s="84" t="s">
        <v>96</v>
      </c>
      <c r="E100" s="69"/>
      <c r="F100" s="69"/>
      <c r="G100" s="28"/>
      <c r="H100" s="70"/>
      <c r="I100" s="91"/>
      <c r="J100" s="92"/>
      <c r="K100" s="91"/>
      <c r="L100" s="92"/>
      <c r="M100" s="91"/>
      <c r="N100" s="92"/>
      <c r="O100" s="91"/>
      <c r="P100" s="92"/>
      <c r="Q100" s="91"/>
      <c r="R100" s="91"/>
      <c r="S100" s="91"/>
      <c r="T100" s="91"/>
      <c r="U100" s="91"/>
      <c r="V100" s="91"/>
    </row>
    <row r="101" s="58" customFormat="1" ht="45" customHeight="1" spans="1:22">
      <c r="A101" s="87" t="s">
        <v>154</v>
      </c>
      <c r="B101" s="90" t="s">
        <v>155</v>
      </c>
      <c r="C101" s="75" t="s">
        <v>156</v>
      </c>
      <c r="D101" s="89" t="s">
        <v>157</v>
      </c>
      <c r="E101" s="69">
        <v>12</v>
      </c>
      <c r="F101" s="69"/>
      <c r="G101" s="28"/>
      <c r="H101" s="70"/>
      <c r="I101" s="91"/>
      <c r="J101" s="92"/>
      <c r="K101" s="91"/>
      <c r="L101" s="92"/>
      <c r="M101" s="91"/>
      <c r="N101" s="92"/>
      <c r="O101" s="91"/>
      <c r="P101" s="92"/>
      <c r="Q101" s="91"/>
      <c r="R101" s="91"/>
      <c r="S101" s="91"/>
      <c r="T101" s="91"/>
      <c r="U101" s="91"/>
      <c r="V101" s="91"/>
    </row>
    <row r="102" s="58" customFormat="1" ht="24.95" customHeight="1" spans="1:22">
      <c r="A102" s="87" t="s">
        <v>158</v>
      </c>
      <c r="B102" s="90" t="s">
        <v>159</v>
      </c>
      <c r="C102" s="75"/>
      <c r="D102" s="84" t="s">
        <v>96</v>
      </c>
      <c r="E102" s="69"/>
      <c r="F102" s="69"/>
      <c r="G102" s="28">
        <f>ROUND(E102*F102,0)</f>
        <v>0</v>
      </c>
      <c r="H102" s="70"/>
      <c r="I102" s="91"/>
      <c r="J102" s="92"/>
      <c r="K102" s="91"/>
      <c r="L102" s="92"/>
      <c r="M102" s="91"/>
      <c r="N102" s="92"/>
      <c r="O102" s="91"/>
      <c r="P102" s="92"/>
      <c r="Q102" s="91"/>
      <c r="R102" s="91"/>
      <c r="S102" s="91"/>
      <c r="T102" s="91"/>
      <c r="U102" s="91"/>
      <c r="V102" s="91"/>
    </row>
    <row r="103" s="58" customFormat="1" ht="30" customHeight="1" spans="1:22">
      <c r="A103" s="87" t="s">
        <v>160</v>
      </c>
      <c r="B103" s="90" t="s">
        <v>161</v>
      </c>
      <c r="C103" s="31" t="s">
        <v>162</v>
      </c>
      <c r="D103" s="84" t="s">
        <v>163</v>
      </c>
      <c r="E103" s="69">
        <f>100+120</f>
        <v>220</v>
      </c>
      <c r="F103" s="69"/>
      <c r="G103" s="28"/>
      <c r="H103" s="70"/>
      <c r="I103" s="91"/>
      <c r="J103" s="92"/>
      <c r="K103" s="91"/>
      <c r="L103" s="92"/>
      <c r="M103" s="91"/>
      <c r="N103" s="92"/>
      <c r="O103" s="91"/>
      <c r="P103" s="92"/>
      <c r="Q103" s="91"/>
      <c r="R103" s="91"/>
      <c r="S103" s="91"/>
      <c r="T103" s="91"/>
      <c r="U103" s="91"/>
      <c r="V103" s="91"/>
    </row>
    <row r="104" s="58" customFormat="1" ht="30" customHeight="1" spans="1:22">
      <c r="A104" s="85" t="s">
        <v>164</v>
      </c>
      <c r="B104" s="86" t="s">
        <v>165</v>
      </c>
      <c r="C104" s="31" t="s">
        <v>166</v>
      </c>
      <c r="D104" s="84" t="s">
        <v>100</v>
      </c>
      <c r="E104" s="69">
        <f>220*0.32</f>
        <v>70.4</v>
      </c>
      <c r="F104" s="69"/>
      <c r="G104" s="28"/>
      <c r="H104" s="70"/>
      <c r="I104" s="91"/>
      <c r="J104" s="92"/>
      <c r="K104" s="91"/>
      <c r="L104" s="92"/>
      <c r="M104" s="91"/>
      <c r="N104" s="92"/>
      <c r="O104" s="91"/>
      <c r="P104" s="92"/>
      <c r="Q104" s="91"/>
      <c r="R104" s="91"/>
      <c r="S104" s="91"/>
      <c r="T104" s="91"/>
      <c r="U104" s="91"/>
      <c r="V104" s="91"/>
    </row>
    <row r="105" s="58" customFormat="1" ht="24.95" customHeight="1" spans="1:22">
      <c r="A105" s="26" t="s">
        <v>118</v>
      </c>
      <c r="B105" s="27" t="s">
        <v>117</v>
      </c>
      <c r="C105" s="68"/>
      <c r="D105" s="68"/>
      <c r="E105" s="69"/>
      <c r="F105" s="69"/>
      <c r="G105" s="28">
        <f>ROUND(E105*F105,0)</f>
        <v>0</v>
      </c>
      <c r="H105" s="70"/>
      <c r="I105" s="91"/>
      <c r="J105" s="91"/>
      <c r="K105" s="91"/>
      <c r="L105" s="91"/>
      <c r="M105" s="91"/>
      <c r="N105" s="91"/>
      <c r="O105" s="91"/>
      <c r="P105" s="91"/>
      <c r="Q105" s="91"/>
      <c r="R105" s="91"/>
      <c r="S105" s="91"/>
      <c r="T105" s="91"/>
      <c r="U105" s="91"/>
      <c r="V105" s="91"/>
    </row>
    <row r="106" s="58" customFormat="1" ht="24.95" customHeight="1" spans="1:22">
      <c r="A106" s="71" t="s">
        <v>127</v>
      </c>
      <c r="B106" s="72" t="s">
        <v>128</v>
      </c>
      <c r="C106" s="31"/>
      <c r="D106" s="71" t="s">
        <v>96</v>
      </c>
      <c r="E106" s="73"/>
      <c r="F106" s="74"/>
      <c r="G106" s="28">
        <f>ROUND(E106*F106,0)</f>
        <v>0</v>
      </c>
      <c r="H106" s="70"/>
      <c r="I106" s="91"/>
      <c r="J106" s="92"/>
      <c r="K106" s="93"/>
      <c r="L106" s="92"/>
      <c r="M106" s="93"/>
      <c r="N106" s="92"/>
      <c r="O106" s="91"/>
      <c r="P106" s="92"/>
      <c r="Q106" s="91"/>
      <c r="R106" s="92"/>
      <c r="S106" s="91"/>
      <c r="T106" s="92"/>
      <c r="U106" s="91"/>
      <c r="V106" s="91"/>
    </row>
    <row r="107" s="58" customFormat="1" ht="27.95" customHeight="1" spans="1:22">
      <c r="A107" s="71" t="s">
        <v>129</v>
      </c>
      <c r="B107" s="72" t="s">
        <v>130</v>
      </c>
      <c r="C107" s="31" t="s">
        <v>131</v>
      </c>
      <c r="D107" s="71" t="s">
        <v>100</v>
      </c>
      <c r="E107" s="73">
        <v>266</v>
      </c>
      <c r="F107" s="74"/>
      <c r="G107" s="28"/>
      <c r="H107" s="70"/>
      <c r="I107" s="91"/>
      <c r="J107" s="92"/>
      <c r="K107" s="93"/>
      <c r="L107" s="92"/>
      <c r="M107" s="93"/>
      <c r="N107" s="92"/>
      <c r="O107" s="91"/>
      <c r="P107" s="92"/>
      <c r="Q107" s="91"/>
      <c r="R107" s="92"/>
      <c r="S107" s="91"/>
      <c r="T107" s="92"/>
      <c r="U107" s="91"/>
      <c r="V107" s="91"/>
    </row>
    <row r="108" s="58" customFormat="1" ht="24.95" customHeight="1" spans="1:22">
      <c r="A108" s="71" t="s">
        <v>132</v>
      </c>
      <c r="B108" s="72" t="s">
        <v>133</v>
      </c>
      <c r="C108" s="75"/>
      <c r="D108" s="71" t="s">
        <v>96</v>
      </c>
      <c r="E108" s="73"/>
      <c r="F108" s="74"/>
      <c r="G108" s="28"/>
      <c r="H108" s="70"/>
      <c r="I108" s="91"/>
      <c r="J108" s="93"/>
      <c r="K108" s="93"/>
      <c r="L108" s="93"/>
      <c r="M108" s="93"/>
      <c r="N108" s="94"/>
      <c r="O108" s="91"/>
      <c r="P108" s="91"/>
      <c r="Q108" s="91"/>
      <c r="R108" s="91"/>
      <c r="S108" s="91"/>
      <c r="T108" s="91"/>
      <c r="U108" s="91"/>
      <c r="V108" s="91"/>
    </row>
    <row r="109" s="58" customFormat="1" ht="45" customHeight="1" spans="1:22">
      <c r="A109" s="71" t="s">
        <v>134</v>
      </c>
      <c r="B109" s="72" t="s">
        <v>135</v>
      </c>
      <c r="C109" s="75" t="s">
        <v>136</v>
      </c>
      <c r="D109" s="71" t="s">
        <v>100</v>
      </c>
      <c r="E109" s="73">
        <v>1362</v>
      </c>
      <c r="F109" s="74"/>
      <c r="G109" s="28"/>
      <c r="H109" s="70"/>
      <c r="I109" s="91"/>
      <c r="J109" s="92"/>
      <c r="K109" s="93"/>
      <c r="L109" s="92"/>
      <c r="M109" s="93"/>
      <c r="N109" s="92"/>
      <c r="O109" s="91"/>
      <c r="P109" s="92"/>
      <c r="Q109" s="91"/>
      <c r="R109" s="92"/>
      <c r="S109" s="91"/>
      <c r="T109" s="92"/>
      <c r="U109" s="91"/>
      <c r="V109" s="91"/>
    </row>
    <row r="110" s="58" customFormat="1" ht="24.95" customHeight="1" spans="1:22">
      <c r="A110" s="71" t="s">
        <v>137</v>
      </c>
      <c r="B110" s="72" t="s">
        <v>138</v>
      </c>
      <c r="C110" s="76"/>
      <c r="D110" s="71" t="s">
        <v>96</v>
      </c>
      <c r="E110" s="73"/>
      <c r="F110" s="74"/>
      <c r="G110" s="28">
        <f>ROUND(E110*F110,0)</f>
        <v>0</v>
      </c>
      <c r="H110" s="70"/>
      <c r="I110" s="91"/>
      <c r="J110" s="92"/>
      <c r="K110" s="91"/>
      <c r="L110" s="92"/>
      <c r="M110" s="91"/>
      <c r="N110" s="92"/>
      <c r="O110" s="91"/>
      <c r="P110" s="92"/>
      <c r="Q110" s="91"/>
      <c r="R110" s="91"/>
      <c r="S110" s="91"/>
      <c r="T110" s="91"/>
      <c r="U110" s="91"/>
      <c r="V110" s="91"/>
    </row>
    <row r="111" s="58" customFormat="1" ht="24.95" customHeight="1" spans="1:22">
      <c r="A111" s="71" t="s">
        <v>139</v>
      </c>
      <c r="B111" s="72" t="s">
        <v>140</v>
      </c>
      <c r="C111" s="76"/>
      <c r="D111" s="71" t="s">
        <v>96</v>
      </c>
      <c r="E111" s="73"/>
      <c r="F111" s="74"/>
      <c r="G111" s="28">
        <f>ROUND(E111*F111,0)</f>
        <v>0</v>
      </c>
      <c r="H111" s="70"/>
      <c r="I111" s="91"/>
      <c r="J111" s="92"/>
      <c r="K111" s="93"/>
      <c r="L111" s="92"/>
      <c r="M111" s="93"/>
      <c r="N111" s="92"/>
      <c r="O111" s="91"/>
      <c r="P111" s="92"/>
      <c r="Q111" s="91"/>
      <c r="R111" s="92"/>
      <c r="S111" s="91"/>
      <c r="T111" s="92"/>
      <c r="U111" s="91"/>
      <c r="V111" s="91"/>
    </row>
    <row r="112" s="58" customFormat="1" ht="57.95" customHeight="1" spans="1:22">
      <c r="A112" s="71" t="s">
        <v>97</v>
      </c>
      <c r="B112" s="72" t="s">
        <v>141</v>
      </c>
      <c r="C112" s="76" t="s">
        <v>142</v>
      </c>
      <c r="D112" s="71" t="s">
        <v>100</v>
      </c>
      <c r="E112" s="73">
        <v>1362</v>
      </c>
      <c r="F112" s="74"/>
      <c r="G112" s="28"/>
      <c r="H112" s="70"/>
      <c r="I112" s="91"/>
      <c r="J112" s="92"/>
      <c r="K112" s="93"/>
      <c r="L112" s="92"/>
      <c r="M112" s="93"/>
      <c r="N112" s="92"/>
      <c r="O112" s="91"/>
      <c r="P112" s="92"/>
      <c r="Q112" s="91"/>
      <c r="R112" s="92"/>
      <c r="S112" s="91"/>
      <c r="T112" s="92"/>
      <c r="U112" s="91"/>
      <c r="V112" s="91"/>
    </row>
    <row r="113" s="58" customFormat="1" ht="24.95" customHeight="1" spans="1:22">
      <c r="A113" s="71" t="s">
        <v>143</v>
      </c>
      <c r="B113" s="72" t="s">
        <v>144</v>
      </c>
      <c r="C113" s="76"/>
      <c r="D113" s="71" t="s">
        <v>96</v>
      </c>
      <c r="E113" s="73"/>
      <c r="F113" s="74"/>
      <c r="G113" s="28"/>
      <c r="H113" s="70"/>
      <c r="I113" s="91"/>
      <c r="J113" s="92"/>
      <c r="K113" s="93"/>
      <c r="L113" s="92"/>
      <c r="M113" s="93"/>
      <c r="N113" s="92"/>
      <c r="O113" s="91"/>
      <c r="P113" s="92"/>
      <c r="Q113" s="91"/>
      <c r="R113" s="92"/>
      <c r="S113" s="91"/>
      <c r="T113" s="92"/>
      <c r="U113" s="91"/>
      <c r="V113" s="91"/>
    </row>
    <row r="114" s="58" customFormat="1" ht="24.95" customHeight="1" spans="1:22">
      <c r="A114" s="71" t="s">
        <v>145</v>
      </c>
      <c r="B114" s="72" t="s">
        <v>146</v>
      </c>
      <c r="C114" s="76" t="s">
        <v>147</v>
      </c>
      <c r="D114" s="71" t="s">
        <v>148</v>
      </c>
      <c r="E114" s="73">
        <v>13</v>
      </c>
      <c r="F114" s="74"/>
      <c r="G114" s="28"/>
      <c r="H114" s="70"/>
      <c r="I114" s="91"/>
      <c r="J114" s="91"/>
      <c r="K114" s="91"/>
      <c r="L114" s="91"/>
      <c r="M114" s="91"/>
      <c r="N114" s="91"/>
      <c r="O114" s="91"/>
      <c r="P114" s="91"/>
      <c r="Q114" s="91"/>
      <c r="R114" s="91"/>
      <c r="S114" s="91"/>
      <c r="T114" s="91"/>
      <c r="U114" s="91"/>
      <c r="V114" s="91"/>
    </row>
    <row r="115" s="58" customFormat="1" ht="27.95" customHeight="1" spans="1:22">
      <c r="A115" s="71" t="s">
        <v>149</v>
      </c>
      <c r="B115" s="72" t="s">
        <v>150</v>
      </c>
      <c r="C115" s="76" t="s">
        <v>151</v>
      </c>
      <c r="D115" s="71" t="s">
        <v>100</v>
      </c>
      <c r="E115" s="73">
        <v>266</v>
      </c>
      <c r="F115" s="74"/>
      <c r="G115" s="28"/>
      <c r="H115" s="70"/>
      <c r="I115" s="91"/>
      <c r="J115" s="91"/>
      <c r="K115" s="91"/>
      <c r="L115" s="91"/>
      <c r="M115" s="91"/>
      <c r="N115" s="91"/>
      <c r="O115" s="91"/>
      <c r="P115" s="91"/>
      <c r="Q115" s="91"/>
      <c r="R115" s="91"/>
      <c r="S115" s="91"/>
      <c r="T115" s="91"/>
      <c r="U115" s="91"/>
      <c r="V115" s="91"/>
    </row>
    <row r="116" s="58" customFormat="1" ht="39.95" customHeight="1" spans="1:22">
      <c r="A116" s="71" t="s">
        <v>152</v>
      </c>
      <c r="B116" s="72" t="s">
        <v>153</v>
      </c>
      <c r="C116" s="76"/>
      <c r="D116" s="71" t="s">
        <v>96</v>
      </c>
      <c r="E116" s="73"/>
      <c r="F116" s="74"/>
      <c r="G116" s="28"/>
      <c r="H116" s="70"/>
      <c r="I116" s="91"/>
      <c r="J116" s="92"/>
      <c r="K116" s="93"/>
      <c r="L116" s="92"/>
      <c r="M116" s="91"/>
      <c r="N116" s="92"/>
      <c r="O116" s="91"/>
      <c r="P116" s="91"/>
      <c r="Q116" s="91"/>
      <c r="R116" s="91"/>
      <c r="S116" s="91"/>
      <c r="T116" s="91"/>
      <c r="U116" s="91"/>
      <c r="V116" s="91"/>
    </row>
    <row r="117" s="58" customFormat="1" ht="45" customHeight="1" spans="1:22">
      <c r="A117" s="71" t="s">
        <v>154</v>
      </c>
      <c r="B117" s="72" t="s">
        <v>155</v>
      </c>
      <c r="C117" s="75" t="s">
        <v>156</v>
      </c>
      <c r="D117" s="71" t="s">
        <v>157</v>
      </c>
      <c r="E117" s="73">
        <v>25</v>
      </c>
      <c r="F117" s="74"/>
      <c r="G117" s="28"/>
      <c r="H117" s="70"/>
      <c r="I117" s="91"/>
      <c r="J117" s="91"/>
      <c r="K117" s="91"/>
      <c r="L117" s="91"/>
      <c r="M117" s="91"/>
      <c r="N117" s="91"/>
      <c r="O117" s="91"/>
      <c r="P117" s="91"/>
      <c r="Q117" s="91"/>
      <c r="R117" s="91"/>
      <c r="S117" s="91"/>
      <c r="T117" s="91"/>
      <c r="U117" s="91"/>
      <c r="V117" s="91"/>
    </row>
    <row r="118" s="58" customFormat="1" ht="24.95" customHeight="1" spans="1:22">
      <c r="A118" s="71" t="s">
        <v>158</v>
      </c>
      <c r="B118" s="72" t="s">
        <v>159</v>
      </c>
      <c r="C118" s="75"/>
      <c r="D118" s="71" t="s">
        <v>96</v>
      </c>
      <c r="E118" s="73"/>
      <c r="F118" s="74"/>
      <c r="G118" s="28"/>
      <c r="H118" s="70"/>
      <c r="I118" s="91"/>
      <c r="J118" s="92"/>
      <c r="K118" s="93"/>
      <c r="L118" s="92"/>
      <c r="M118" s="93"/>
      <c r="N118" s="92"/>
      <c r="O118" s="91"/>
      <c r="P118" s="92"/>
      <c r="Q118" s="91"/>
      <c r="R118" s="92"/>
      <c r="S118" s="91"/>
      <c r="T118" s="92"/>
      <c r="U118" s="91"/>
      <c r="V118" s="91"/>
    </row>
    <row r="119" s="58" customFormat="1" ht="35.1" customHeight="1" spans="1:22">
      <c r="A119" s="71" t="s">
        <v>160</v>
      </c>
      <c r="B119" s="72" t="s">
        <v>161</v>
      </c>
      <c r="C119" s="31" t="s">
        <v>162</v>
      </c>
      <c r="D119" s="71" t="s">
        <v>163</v>
      </c>
      <c r="E119" s="73">
        <v>960</v>
      </c>
      <c r="F119" s="74"/>
      <c r="G119" s="28"/>
      <c r="H119" s="70"/>
      <c r="I119" s="91"/>
      <c r="J119" s="91"/>
      <c r="K119" s="91"/>
      <c r="L119" s="91"/>
      <c r="M119" s="91"/>
      <c r="N119" s="91"/>
      <c r="O119" s="91"/>
      <c r="P119" s="91"/>
      <c r="Q119" s="91"/>
      <c r="R119" s="91"/>
      <c r="S119" s="91"/>
      <c r="T119" s="91"/>
      <c r="U119" s="91"/>
      <c r="V119" s="91"/>
    </row>
    <row r="120" s="58" customFormat="1" ht="35.1" customHeight="1" spans="1:22">
      <c r="A120" s="71" t="s">
        <v>164</v>
      </c>
      <c r="B120" s="72" t="s">
        <v>165</v>
      </c>
      <c r="C120" s="31" t="s">
        <v>166</v>
      </c>
      <c r="D120" s="71" t="s">
        <v>100</v>
      </c>
      <c r="E120" s="73">
        <f>960*0.32</f>
        <v>307.2</v>
      </c>
      <c r="F120" s="74"/>
      <c r="G120" s="28"/>
      <c r="H120" s="70"/>
      <c r="I120" s="91"/>
      <c r="J120" s="91"/>
      <c r="K120" s="93"/>
      <c r="L120" s="92"/>
      <c r="M120" s="93"/>
      <c r="N120" s="92"/>
      <c r="O120" s="91"/>
      <c r="P120" s="92"/>
      <c r="Q120" s="91"/>
      <c r="R120" s="92"/>
      <c r="S120" s="91"/>
      <c r="T120" s="92"/>
      <c r="U120" s="91"/>
      <c r="V120" s="91"/>
    </row>
    <row r="121" s="58" customFormat="1" ht="24.95" customHeight="1" spans="1:22">
      <c r="A121" s="71" t="s">
        <v>167</v>
      </c>
      <c r="B121" s="72" t="s">
        <v>168</v>
      </c>
      <c r="C121" s="75" t="s">
        <v>169</v>
      </c>
      <c r="D121" s="77" t="s">
        <v>100</v>
      </c>
      <c r="E121" s="73">
        <v>1362</v>
      </c>
      <c r="F121" s="73"/>
      <c r="G121" s="28"/>
      <c r="H121" s="70"/>
      <c r="I121" s="91"/>
      <c r="J121" s="93"/>
      <c r="K121" s="93"/>
      <c r="L121" s="93"/>
      <c r="M121" s="93"/>
      <c r="N121" s="94"/>
      <c r="O121" s="91"/>
      <c r="P121" s="91"/>
      <c r="Q121" s="91"/>
      <c r="R121" s="91"/>
      <c r="S121" s="91"/>
      <c r="T121" s="91"/>
      <c r="U121" s="91"/>
      <c r="V121" s="91"/>
    </row>
    <row r="122" s="58" customFormat="1" ht="20.1" customHeight="1" spans="1:7">
      <c r="A122" s="71">
        <v>318</v>
      </c>
      <c r="B122" s="78" t="s">
        <v>170</v>
      </c>
      <c r="C122" s="79"/>
      <c r="D122" s="80"/>
      <c r="E122" s="81"/>
      <c r="F122" s="81"/>
      <c r="G122" s="81"/>
    </row>
    <row r="123" s="58" customFormat="1" ht="45" customHeight="1" spans="1:7">
      <c r="A123" s="71" t="s">
        <v>171</v>
      </c>
      <c r="B123" s="78" t="s">
        <v>170</v>
      </c>
      <c r="C123" s="82" t="s">
        <v>172</v>
      </c>
      <c r="D123" s="83" t="s">
        <v>173</v>
      </c>
      <c r="E123" s="73">
        <v>22</v>
      </c>
      <c r="F123" s="73"/>
      <c r="G123" s="73"/>
    </row>
    <row r="124" s="58" customFormat="1" ht="24.95" customHeight="1" spans="1:22">
      <c r="A124" s="26" t="s">
        <v>120</v>
      </c>
      <c r="B124" s="27" t="s">
        <v>184</v>
      </c>
      <c r="C124" s="68"/>
      <c r="D124" s="68"/>
      <c r="E124" s="69"/>
      <c r="F124" s="69"/>
      <c r="G124" s="28"/>
      <c r="H124" s="70"/>
      <c r="I124" s="91"/>
      <c r="J124" s="91"/>
      <c r="K124" s="91"/>
      <c r="L124" s="91"/>
      <c r="M124" s="91"/>
      <c r="N124" s="91"/>
      <c r="O124" s="91"/>
      <c r="P124" s="91"/>
      <c r="Q124" s="91"/>
      <c r="R124" s="91"/>
      <c r="S124" s="91"/>
      <c r="T124" s="91"/>
      <c r="U124" s="91"/>
      <c r="V124" s="91"/>
    </row>
    <row r="125" s="58" customFormat="1" ht="24.95" customHeight="1" spans="1:22">
      <c r="A125" s="71" t="s">
        <v>132</v>
      </c>
      <c r="B125" s="72" t="s">
        <v>133</v>
      </c>
      <c r="C125" s="75"/>
      <c r="D125" s="71" t="s">
        <v>96</v>
      </c>
      <c r="E125" s="73"/>
      <c r="F125" s="74"/>
      <c r="G125" s="28"/>
      <c r="H125" s="70"/>
      <c r="I125" s="91"/>
      <c r="J125" s="93"/>
      <c r="K125" s="93"/>
      <c r="L125" s="93"/>
      <c r="M125" s="93"/>
      <c r="N125" s="94"/>
      <c r="O125" s="91"/>
      <c r="P125" s="91"/>
      <c r="Q125" s="91"/>
      <c r="R125" s="91"/>
      <c r="S125" s="91"/>
      <c r="T125" s="91"/>
      <c r="U125" s="91"/>
      <c r="V125" s="91"/>
    </row>
    <row r="126" s="58" customFormat="1" ht="45" customHeight="1" spans="1:22">
      <c r="A126" s="71" t="s">
        <v>134</v>
      </c>
      <c r="B126" s="72" t="s">
        <v>135</v>
      </c>
      <c r="C126" s="75" t="s">
        <v>136</v>
      </c>
      <c r="D126" s="71" t="s">
        <v>100</v>
      </c>
      <c r="E126" s="73">
        <v>870</v>
      </c>
      <c r="F126" s="74"/>
      <c r="G126" s="28"/>
      <c r="H126" s="70"/>
      <c r="I126" s="91"/>
      <c r="J126" s="92"/>
      <c r="K126" s="93"/>
      <c r="L126" s="92"/>
      <c r="M126" s="93"/>
      <c r="N126" s="92"/>
      <c r="O126" s="91"/>
      <c r="P126" s="92"/>
      <c r="Q126" s="91"/>
      <c r="R126" s="92"/>
      <c r="S126" s="91"/>
      <c r="T126" s="92"/>
      <c r="U126" s="91"/>
      <c r="V126" s="91"/>
    </row>
    <row r="127" s="58" customFormat="1" ht="24.95" customHeight="1" spans="1:22">
      <c r="A127" s="71" t="s">
        <v>137</v>
      </c>
      <c r="B127" s="72" t="s">
        <v>138</v>
      </c>
      <c r="C127" s="76"/>
      <c r="D127" s="71" t="s">
        <v>96</v>
      </c>
      <c r="E127" s="73"/>
      <c r="F127" s="74"/>
      <c r="G127" s="28"/>
      <c r="H127" s="70"/>
      <c r="I127" s="91"/>
      <c r="J127" s="92"/>
      <c r="K127" s="91"/>
      <c r="L127" s="92"/>
      <c r="M127" s="91"/>
      <c r="N127" s="92"/>
      <c r="O127" s="91"/>
      <c r="P127" s="92"/>
      <c r="Q127" s="91"/>
      <c r="R127" s="91"/>
      <c r="S127" s="91"/>
      <c r="T127" s="91"/>
      <c r="U127" s="91"/>
      <c r="V127" s="91"/>
    </row>
    <row r="128" s="58" customFormat="1" ht="24.95" customHeight="1" spans="1:22">
      <c r="A128" s="71" t="s">
        <v>139</v>
      </c>
      <c r="B128" s="72" t="s">
        <v>140</v>
      </c>
      <c r="C128" s="76"/>
      <c r="D128" s="71" t="s">
        <v>96</v>
      </c>
      <c r="E128" s="73"/>
      <c r="F128" s="74"/>
      <c r="G128" s="28"/>
      <c r="H128" s="70"/>
      <c r="I128" s="91"/>
      <c r="J128" s="92"/>
      <c r="K128" s="93"/>
      <c r="L128" s="92"/>
      <c r="M128" s="93"/>
      <c r="N128" s="92"/>
      <c r="O128" s="91"/>
      <c r="P128" s="92"/>
      <c r="Q128" s="91"/>
      <c r="R128" s="92"/>
      <c r="S128" s="91"/>
      <c r="T128" s="92"/>
      <c r="U128" s="91"/>
      <c r="V128" s="91"/>
    </row>
    <row r="129" s="58" customFormat="1" ht="57.95" customHeight="1" spans="1:22">
      <c r="A129" s="71" t="s">
        <v>97</v>
      </c>
      <c r="B129" s="72" t="s">
        <v>141</v>
      </c>
      <c r="C129" s="76" t="s">
        <v>142</v>
      </c>
      <c r="D129" s="71" t="s">
        <v>100</v>
      </c>
      <c r="E129" s="73">
        <v>870</v>
      </c>
      <c r="F129" s="74"/>
      <c r="G129" s="28"/>
      <c r="H129" s="70"/>
      <c r="I129" s="91"/>
      <c r="J129" s="92"/>
      <c r="K129" s="93"/>
      <c r="L129" s="92"/>
      <c r="M129" s="93"/>
      <c r="N129" s="92"/>
      <c r="O129" s="91"/>
      <c r="P129" s="92"/>
      <c r="Q129" s="91"/>
      <c r="R129" s="92"/>
      <c r="S129" s="91"/>
      <c r="T129" s="92"/>
      <c r="U129" s="91"/>
      <c r="V129" s="91"/>
    </row>
    <row r="130" s="58" customFormat="1" ht="39.95" customHeight="1" spans="1:22">
      <c r="A130" s="71" t="s">
        <v>152</v>
      </c>
      <c r="B130" s="72" t="s">
        <v>153</v>
      </c>
      <c r="C130" s="76"/>
      <c r="D130" s="71" t="s">
        <v>96</v>
      </c>
      <c r="E130" s="73"/>
      <c r="F130" s="74"/>
      <c r="G130" s="28">
        <f>ROUND(E130*F130,0)</f>
        <v>0</v>
      </c>
      <c r="H130" s="70"/>
      <c r="I130" s="91"/>
      <c r="J130" s="92"/>
      <c r="K130" s="93"/>
      <c r="L130" s="92"/>
      <c r="M130" s="91"/>
      <c r="N130" s="92"/>
      <c r="O130" s="91"/>
      <c r="P130" s="91"/>
      <c r="Q130" s="91"/>
      <c r="R130" s="91"/>
      <c r="S130" s="91"/>
      <c r="T130" s="91"/>
      <c r="U130" s="91"/>
      <c r="V130" s="91"/>
    </row>
    <row r="131" s="58" customFormat="1" ht="45" customHeight="1" spans="1:22">
      <c r="A131" s="71" t="s">
        <v>154</v>
      </c>
      <c r="B131" s="72" t="s">
        <v>155</v>
      </c>
      <c r="C131" s="75" t="s">
        <v>156</v>
      </c>
      <c r="D131" s="71" t="s">
        <v>157</v>
      </c>
      <c r="E131" s="73">
        <v>30</v>
      </c>
      <c r="F131" s="74"/>
      <c r="G131" s="28"/>
      <c r="H131" s="70"/>
      <c r="I131" s="91"/>
      <c r="J131" s="91"/>
      <c r="K131" s="91"/>
      <c r="L131" s="91"/>
      <c r="M131" s="91"/>
      <c r="N131" s="91"/>
      <c r="O131" s="91"/>
      <c r="P131" s="91"/>
      <c r="Q131" s="91"/>
      <c r="R131" s="91"/>
      <c r="S131" s="91"/>
      <c r="T131" s="91"/>
      <c r="U131" s="91"/>
      <c r="V131" s="91"/>
    </row>
    <row r="132" s="58" customFormat="1" ht="24.95" customHeight="1" spans="1:22">
      <c r="A132" s="71" t="s">
        <v>158</v>
      </c>
      <c r="B132" s="72" t="s">
        <v>159</v>
      </c>
      <c r="C132" s="75"/>
      <c r="D132" s="71" t="s">
        <v>96</v>
      </c>
      <c r="E132" s="73"/>
      <c r="F132" s="74"/>
      <c r="G132" s="28"/>
      <c r="H132" s="70"/>
      <c r="I132" s="91"/>
      <c r="J132" s="92"/>
      <c r="K132" s="93"/>
      <c r="L132" s="92"/>
      <c r="M132" s="93"/>
      <c r="N132" s="92"/>
      <c r="O132" s="91"/>
      <c r="P132" s="92"/>
      <c r="Q132" s="91"/>
      <c r="R132" s="92"/>
      <c r="S132" s="91"/>
      <c r="T132" s="92"/>
      <c r="U132" s="91"/>
      <c r="V132" s="91"/>
    </row>
    <row r="133" s="58" customFormat="1" ht="35.1" customHeight="1" spans="1:22">
      <c r="A133" s="71" t="s">
        <v>160</v>
      </c>
      <c r="B133" s="72" t="s">
        <v>161</v>
      </c>
      <c r="C133" s="31" t="s">
        <v>162</v>
      </c>
      <c r="D133" s="71" t="s">
        <v>163</v>
      </c>
      <c r="E133" s="73">
        <v>450</v>
      </c>
      <c r="F133" s="74"/>
      <c r="G133" s="28"/>
      <c r="H133" s="70"/>
      <c r="I133" s="91"/>
      <c r="J133" s="91"/>
      <c r="K133" s="91"/>
      <c r="L133" s="91"/>
      <c r="M133" s="91"/>
      <c r="N133" s="91"/>
      <c r="O133" s="91"/>
      <c r="P133" s="91"/>
      <c r="Q133" s="91"/>
      <c r="R133" s="91"/>
      <c r="S133" s="91"/>
      <c r="T133" s="91"/>
      <c r="U133" s="91"/>
      <c r="V133" s="91"/>
    </row>
    <row r="134" s="58" customFormat="1" ht="35.1" customHeight="1" spans="1:22">
      <c r="A134" s="71" t="s">
        <v>164</v>
      </c>
      <c r="B134" s="72" t="s">
        <v>165</v>
      </c>
      <c r="C134" s="31" t="s">
        <v>166</v>
      </c>
      <c r="D134" s="71" t="s">
        <v>100</v>
      </c>
      <c r="E134" s="73">
        <f>450*0.32</f>
        <v>144</v>
      </c>
      <c r="F134" s="74"/>
      <c r="G134" s="28"/>
      <c r="H134" s="70"/>
      <c r="I134" s="91"/>
      <c r="J134" s="91"/>
      <c r="K134" s="93"/>
      <c r="L134" s="92"/>
      <c r="M134" s="93"/>
      <c r="N134" s="92"/>
      <c r="O134" s="91"/>
      <c r="P134" s="92"/>
      <c r="Q134" s="91"/>
      <c r="R134" s="92"/>
      <c r="S134" s="91"/>
      <c r="T134" s="92"/>
      <c r="U134" s="91"/>
      <c r="V134" s="91"/>
    </row>
    <row r="135" s="58" customFormat="1" ht="24.95" customHeight="1" spans="1:22">
      <c r="A135" s="71" t="s">
        <v>167</v>
      </c>
      <c r="B135" s="72" t="s">
        <v>168</v>
      </c>
      <c r="C135" s="75" t="s">
        <v>169</v>
      </c>
      <c r="D135" s="77" t="s">
        <v>100</v>
      </c>
      <c r="E135" s="73">
        <v>870</v>
      </c>
      <c r="F135" s="73"/>
      <c r="G135" s="28"/>
      <c r="H135" s="70"/>
      <c r="I135" s="91"/>
      <c r="J135" s="93"/>
      <c r="K135" s="93"/>
      <c r="L135" s="93"/>
      <c r="M135" s="93"/>
      <c r="N135" s="94"/>
      <c r="O135" s="91"/>
      <c r="P135" s="91"/>
      <c r="Q135" s="91"/>
      <c r="R135" s="91"/>
      <c r="S135" s="91"/>
      <c r="T135" s="91"/>
      <c r="U135" s="91"/>
      <c r="V135" s="91"/>
    </row>
    <row r="136" s="58" customFormat="1" ht="20.1" customHeight="1" spans="1:7">
      <c r="A136" s="71">
        <v>318</v>
      </c>
      <c r="B136" s="78" t="s">
        <v>170</v>
      </c>
      <c r="C136" s="79"/>
      <c r="D136" s="80"/>
      <c r="E136" s="81"/>
      <c r="F136" s="81"/>
      <c r="G136" s="81"/>
    </row>
    <row r="137" s="58" customFormat="1" ht="45" customHeight="1" spans="1:7">
      <c r="A137" s="71" t="s">
        <v>171</v>
      </c>
      <c r="B137" s="78" t="s">
        <v>170</v>
      </c>
      <c r="C137" s="82" t="s">
        <v>172</v>
      </c>
      <c r="D137" s="83" t="s">
        <v>173</v>
      </c>
      <c r="E137" s="73">
        <v>7</v>
      </c>
      <c r="F137" s="73"/>
      <c r="G137" s="73"/>
    </row>
    <row r="138" s="58" customFormat="1" ht="20.1" customHeight="1" spans="1:7">
      <c r="A138" s="71">
        <v>319</v>
      </c>
      <c r="B138" s="78" t="s">
        <v>174</v>
      </c>
      <c r="C138" s="82"/>
      <c r="D138" s="83"/>
      <c r="E138" s="73"/>
      <c r="F138" s="73"/>
      <c r="G138" s="73"/>
    </row>
    <row r="139" s="58" customFormat="1" ht="35.1" customHeight="1" spans="1:22">
      <c r="A139" s="35" t="s">
        <v>175</v>
      </c>
      <c r="B139" s="36" t="s">
        <v>174</v>
      </c>
      <c r="C139" s="76" t="s">
        <v>176</v>
      </c>
      <c r="D139" s="84" t="s">
        <v>163</v>
      </c>
      <c r="E139" s="69">
        <v>40</v>
      </c>
      <c r="F139" s="69"/>
      <c r="G139" s="73"/>
      <c r="H139" s="70"/>
      <c r="I139" s="91"/>
      <c r="J139" s="92"/>
      <c r="K139" s="93"/>
      <c r="L139" s="92"/>
      <c r="M139" s="93"/>
      <c r="N139" s="92"/>
      <c r="O139" s="91"/>
      <c r="P139" s="92"/>
      <c r="Q139" s="91"/>
      <c r="R139" s="92"/>
      <c r="S139" s="91"/>
      <c r="T139" s="92"/>
      <c r="U139" s="91"/>
      <c r="V139" s="91"/>
    </row>
    <row r="140" s="58" customFormat="1" ht="24.95" customHeight="1" spans="1:22">
      <c r="A140" s="39" t="s">
        <v>120</v>
      </c>
      <c r="B140" s="40" t="s">
        <v>119</v>
      </c>
      <c r="C140" s="76"/>
      <c r="D140" s="84"/>
      <c r="E140" s="69"/>
      <c r="F140" s="69"/>
      <c r="G140" s="28">
        <f>ROUND(E140*F140,0)</f>
        <v>0</v>
      </c>
      <c r="H140" s="70"/>
      <c r="I140" s="91"/>
      <c r="J140" s="92"/>
      <c r="K140" s="93"/>
      <c r="L140" s="92"/>
      <c r="M140" s="93"/>
      <c r="N140" s="92"/>
      <c r="O140" s="91"/>
      <c r="P140" s="92"/>
      <c r="Q140" s="91"/>
      <c r="R140" s="92"/>
      <c r="S140" s="91"/>
      <c r="T140" s="92"/>
      <c r="U140" s="91"/>
      <c r="V140" s="91"/>
    </row>
    <row r="141" s="58" customFormat="1" ht="24.95" customHeight="1" spans="1:22">
      <c r="A141" s="85" t="s">
        <v>127</v>
      </c>
      <c r="B141" s="86" t="s">
        <v>128</v>
      </c>
      <c r="C141" s="31"/>
      <c r="D141" s="84" t="s">
        <v>96</v>
      </c>
      <c r="E141" s="69"/>
      <c r="F141" s="69"/>
      <c r="G141" s="28">
        <f>ROUND(E141*F141,0)</f>
        <v>0</v>
      </c>
      <c r="H141" s="70"/>
      <c r="I141" s="91"/>
      <c r="J141" s="93"/>
      <c r="K141" s="93"/>
      <c r="L141" s="93"/>
      <c r="M141" s="93"/>
      <c r="N141" s="94"/>
      <c r="O141" s="91"/>
      <c r="P141" s="91"/>
      <c r="Q141" s="91"/>
      <c r="R141" s="91"/>
      <c r="S141" s="91"/>
      <c r="T141" s="91"/>
      <c r="U141" s="91"/>
      <c r="V141" s="91"/>
    </row>
    <row r="142" s="58" customFormat="1" ht="30" customHeight="1" spans="1:22">
      <c r="A142" s="85" t="s">
        <v>129</v>
      </c>
      <c r="B142" s="86" t="s">
        <v>130</v>
      </c>
      <c r="C142" s="31" t="s">
        <v>131</v>
      </c>
      <c r="D142" s="84" t="s">
        <v>100</v>
      </c>
      <c r="E142" s="69">
        <v>10</v>
      </c>
      <c r="F142" s="69"/>
      <c r="G142" s="28"/>
      <c r="H142" s="70"/>
      <c r="I142" s="91"/>
      <c r="J142" s="92"/>
      <c r="K142" s="93"/>
      <c r="L142" s="92"/>
      <c r="M142" s="93"/>
      <c r="N142" s="92"/>
      <c r="O142" s="91"/>
      <c r="P142" s="92"/>
      <c r="Q142" s="91"/>
      <c r="R142" s="92"/>
      <c r="S142" s="91"/>
      <c r="T142" s="92"/>
      <c r="U142" s="91"/>
      <c r="V142" s="91"/>
    </row>
    <row r="143" s="58" customFormat="1" ht="24.95" customHeight="1" spans="1:22">
      <c r="A143" s="87" t="s">
        <v>132</v>
      </c>
      <c r="B143" s="88" t="s">
        <v>133</v>
      </c>
      <c r="C143" s="75"/>
      <c r="D143" s="89" t="s">
        <v>96</v>
      </c>
      <c r="E143" s="69"/>
      <c r="F143" s="69"/>
      <c r="G143" s="28"/>
      <c r="H143" s="70"/>
      <c r="I143" s="91"/>
      <c r="J143" s="94"/>
      <c r="K143" s="93"/>
      <c r="L143" s="93"/>
      <c r="M143" s="93"/>
      <c r="N143" s="94"/>
      <c r="O143" s="91"/>
      <c r="P143" s="91"/>
      <c r="Q143" s="91"/>
      <c r="R143" s="91"/>
      <c r="S143" s="91"/>
      <c r="T143" s="91"/>
      <c r="U143" s="91"/>
      <c r="V143" s="91"/>
    </row>
    <row r="144" s="58" customFormat="1" ht="45" customHeight="1" spans="1:22">
      <c r="A144" s="85" t="s">
        <v>134</v>
      </c>
      <c r="B144" s="88" t="s">
        <v>135</v>
      </c>
      <c r="C144" s="75" t="s">
        <v>136</v>
      </c>
      <c r="D144" s="89" t="s">
        <v>100</v>
      </c>
      <c r="E144" s="69">
        <f>10+30+40</f>
        <v>80</v>
      </c>
      <c r="F144" s="69"/>
      <c r="G144" s="28"/>
      <c r="H144" s="70"/>
      <c r="I144" s="94"/>
      <c r="J144" s="92"/>
      <c r="K144" s="94"/>
      <c r="L144" s="92"/>
      <c r="M144" s="94"/>
      <c r="N144" s="92"/>
      <c r="O144" s="94"/>
      <c r="P144" s="92"/>
      <c r="Q144" s="94"/>
      <c r="R144" s="92"/>
      <c r="S144" s="94"/>
      <c r="T144" s="92"/>
      <c r="U144" s="91"/>
      <c r="V144" s="91"/>
    </row>
    <row r="145" s="58" customFormat="1" ht="24.95" customHeight="1" spans="1:22">
      <c r="A145" s="85" t="s">
        <v>137</v>
      </c>
      <c r="B145" s="76" t="s">
        <v>138</v>
      </c>
      <c r="C145" s="76"/>
      <c r="D145" s="84" t="s">
        <v>96</v>
      </c>
      <c r="E145" s="69"/>
      <c r="F145" s="69"/>
      <c r="G145" s="28"/>
      <c r="H145" s="70"/>
      <c r="I145" s="94"/>
      <c r="J145" s="92"/>
      <c r="K145" s="94"/>
      <c r="L145" s="92"/>
      <c r="M145" s="94"/>
      <c r="N145" s="92"/>
      <c r="O145" s="94"/>
      <c r="P145" s="92"/>
      <c r="Q145" s="94"/>
      <c r="R145" s="92"/>
      <c r="S145" s="94"/>
      <c r="T145" s="92"/>
      <c r="U145" s="91"/>
      <c r="V145" s="91"/>
    </row>
    <row r="146" s="58" customFormat="1" ht="24.95" customHeight="1" spans="1:22">
      <c r="A146" s="85" t="s">
        <v>139</v>
      </c>
      <c r="B146" s="76" t="s">
        <v>140</v>
      </c>
      <c r="C146" s="76"/>
      <c r="D146" s="84" t="s">
        <v>96</v>
      </c>
      <c r="E146" s="69"/>
      <c r="F146" s="69"/>
      <c r="G146" s="28"/>
      <c r="H146" s="70"/>
      <c r="I146" s="91"/>
      <c r="J146" s="92"/>
      <c r="K146" s="91"/>
      <c r="L146" s="92"/>
      <c r="M146" s="91"/>
      <c r="N146" s="92"/>
      <c r="O146" s="91"/>
      <c r="P146" s="92"/>
      <c r="Q146" s="91"/>
      <c r="R146" s="91"/>
      <c r="S146" s="91"/>
      <c r="T146" s="91"/>
      <c r="U146" s="91"/>
      <c r="V146" s="91"/>
    </row>
    <row r="147" s="58" customFormat="1" ht="54.95" customHeight="1" spans="1:22">
      <c r="A147" s="85" t="s">
        <v>97</v>
      </c>
      <c r="B147" s="76" t="s">
        <v>141</v>
      </c>
      <c r="C147" s="76" t="s">
        <v>142</v>
      </c>
      <c r="D147" s="84" t="s">
        <v>100</v>
      </c>
      <c r="E147" s="69">
        <v>80</v>
      </c>
      <c r="F147" s="69"/>
      <c r="G147" s="28"/>
      <c r="H147" s="70"/>
      <c r="I147" s="91"/>
      <c r="J147" s="92"/>
      <c r="K147" s="91"/>
      <c r="L147" s="92"/>
      <c r="M147" s="91"/>
      <c r="N147" s="92"/>
      <c r="O147" s="91"/>
      <c r="P147" s="92"/>
      <c r="Q147" s="91"/>
      <c r="R147" s="91"/>
      <c r="S147" s="91"/>
      <c r="T147" s="91"/>
      <c r="U147" s="91"/>
      <c r="V147" s="91"/>
    </row>
    <row r="148" s="58" customFormat="1" ht="45" customHeight="1" spans="1:19">
      <c r="A148" s="85" t="s">
        <v>101</v>
      </c>
      <c r="B148" s="76" t="s">
        <v>177</v>
      </c>
      <c r="C148" s="76" t="s">
        <v>178</v>
      </c>
      <c r="D148" s="84" t="s">
        <v>100</v>
      </c>
      <c r="E148" s="69">
        <v>1485</v>
      </c>
      <c r="F148" s="69"/>
      <c r="G148" s="28"/>
      <c r="H148" s="70"/>
      <c r="I148" s="95"/>
      <c r="J148" s="95"/>
      <c r="K148" s="96"/>
      <c r="L148" s="95"/>
      <c r="M148" s="96"/>
      <c r="N148" s="95"/>
      <c r="O148" s="96"/>
      <c r="P148" s="95"/>
      <c r="Q148" s="96"/>
      <c r="R148" s="96"/>
      <c r="S148" s="96"/>
    </row>
    <row r="149" s="58" customFormat="1" ht="24.95" customHeight="1" spans="1:19">
      <c r="A149" s="85" t="s">
        <v>143</v>
      </c>
      <c r="B149" s="76" t="s">
        <v>144</v>
      </c>
      <c r="C149" s="76"/>
      <c r="D149" s="84" t="s">
        <v>96</v>
      </c>
      <c r="E149" s="69"/>
      <c r="F149" s="69"/>
      <c r="G149" s="28"/>
      <c r="H149" s="70"/>
      <c r="I149" s="95"/>
      <c r="J149" s="95"/>
      <c r="K149" s="96"/>
      <c r="L149" s="95"/>
      <c r="M149" s="96"/>
      <c r="N149" s="95"/>
      <c r="O149" s="96"/>
      <c r="P149" s="95"/>
      <c r="Q149" s="96"/>
      <c r="R149" s="96"/>
      <c r="S149" s="96"/>
    </row>
    <row r="150" s="58" customFormat="1" ht="24.95" customHeight="1" spans="1:19">
      <c r="A150" s="85" t="s">
        <v>145</v>
      </c>
      <c r="B150" s="76" t="s">
        <v>146</v>
      </c>
      <c r="C150" s="76" t="s">
        <v>147</v>
      </c>
      <c r="D150" s="68" t="s">
        <v>148</v>
      </c>
      <c r="E150" s="69">
        <v>5</v>
      </c>
      <c r="F150" s="69"/>
      <c r="G150" s="28"/>
      <c r="H150" s="70"/>
      <c r="I150" s="95"/>
      <c r="J150" s="95"/>
      <c r="K150" s="96"/>
      <c r="L150" s="95"/>
      <c r="M150" s="96"/>
      <c r="N150" s="95"/>
      <c r="O150" s="96"/>
      <c r="P150" s="95"/>
      <c r="Q150" s="96"/>
      <c r="R150" s="96"/>
      <c r="S150" s="96"/>
    </row>
    <row r="151" s="58" customFormat="1" ht="30" customHeight="1" spans="1:22">
      <c r="A151" s="68" t="s">
        <v>149</v>
      </c>
      <c r="B151" s="76" t="s">
        <v>150</v>
      </c>
      <c r="C151" s="76" t="s">
        <v>151</v>
      </c>
      <c r="D151" s="68" t="s">
        <v>100</v>
      </c>
      <c r="E151" s="69">
        <v>10</v>
      </c>
      <c r="F151" s="69"/>
      <c r="G151" s="28"/>
      <c r="H151" s="70"/>
      <c r="I151" s="91"/>
      <c r="J151" s="92"/>
      <c r="K151" s="91"/>
      <c r="L151" s="92"/>
      <c r="M151" s="91"/>
      <c r="N151" s="92"/>
      <c r="O151" s="91"/>
      <c r="P151" s="92"/>
      <c r="Q151" s="91"/>
      <c r="R151" s="91"/>
      <c r="S151" s="91"/>
      <c r="T151" s="91"/>
      <c r="U151" s="91"/>
      <c r="V151" s="91"/>
    </row>
    <row r="152" s="58" customFormat="1" ht="39.95" customHeight="1" spans="1:22">
      <c r="A152" s="87" t="s">
        <v>152</v>
      </c>
      <c r="B152" s="76" t="s">
        <v>153</v>
      </c>
      <c r="C152" s="76"/>
      <c r="D152" s="84" t="s">
        <v>96</v>
      </c>
      <c r="E152" s="69"/>
      <c r="F152" s="69"/>
      <c r="G152" s="28">
        <f>ROUND(E152*F152,0)</f>
        <v>0</v>
      </c>
      <c r="H152" s="70"/>
      <c r="I152" s="91"/>
      <c r="J152" s="92"/>
      <c r="K152" s="91"/>
      <c r="L152" s="92"/>
      <c r="M152" s="91"/>
      <c r="N152" s="92"/>
      <c r="O152" s="91"/>
      <c r="P152" s="92"/>
      <c r="Q152" s="91"/>
      <c r="R152" s="91"/>
      <c r="S152" s="91"/>
      <c r="T152" s="91"/>
      <c r="U152" s="91"/>
      <c r="V152" s="91"/>
    </row>
    <row r="153" s="58" customFormat="1" ht="45" customHeight="1" spans="1:22">
      <c r="A153" s="87" t="s">
        <v>154</v>
      </c>
      <c r="B153" s="90" t="s">
        <v>155</v>
      </c>
      <c r="C153" s="75" t="s">
        <v>156</v>
      </c>
      <c r="D153" s="89" t="s">
        <v>157</v>
      </c>
      <c r="E153" s="69">
        <v>22</v>
      </c>
      <c r="F153" s="69"/>
      <c r="G153" s="28"/>
      <c r="H153" s="70"/>
      <c r="I153" s="91"/>
      <c r="J153" s="92"/>
      <c r="K153" s="91"/>
      <c r="L153" s="92"/>
      <c r="M153" s="91"/>
      <c r="N153" s="92"/>
      <c r="O153" s="91"/>
      <c r="P153" s="92"/>
      <c r="Q153" s="91"/>
      <c r="R153" s="91"/>
      <c r="S153" s="91"/>
      <c r="T153" s="91"/>
      <c r="U153" s="91"/>
      <c r="V153" s="91"/>
    </row>
    <row r="154" s="58" customFormat="1" ht="24.95" customHeight="1" spans="1:22">
      <c r="A154" s="87" t="s">
        <v>158</v>
      </c>
      <c r="B154" s="90" t="s">
        <v>159</v>
      </c>
      <c r="C154" s="75"/>
      <c r="D154" s="84" t="s">
        <v>96</v>
      </c>
      <c r="E154" s="69"/>
      <c r="F154" s="69"/>
      <c r="G154" s="28"/>
      <c r="H154" s="70"/>
      <c r="I154" s="91"/>
      <c r="J154" s="92"/>
      <c r="K154" s="91"/>
      <c r="L154" s="92"/>
      <c r="M154" s="91"/>
      <c r="N154" s="92"/>
      <c r="O154" s="91"/>
      <c r="P154" s="92"/>
      <c r="Q154" s="91"/>
      <c r="R154" s="91"/>
      <c r="S154" s="91"/>
      <c r="T154" s="91"/>
      <c r="U154" s="91"/>
      <c r="V154" s="91"/>
    </row>
    <row r="155" s="58" customFormat="1" ht="30" customHeight="1" spans="1:22">
      <c r="A155" s="87" t="s">
        <v>160</v>
      </c>
      <c r="B155" s="90" t="s">
        <v>161</v>
      </c>
      <c r="C155" s="31" t="s">
        <v>162</v>
      </c>
      <c r="D155" s="84" t="s">
        <v>163</v>
      </c>
      <c r="E155" s="69">
        <f>40+60</f>
        <v>100</v>
      </c>
      <c r="F155" s="69"/>
      <c r="G155" s="28"/>
      <c r="H155" s="70"/>
      <c r="I155" s="91"/>
      <c r="J155" s="92"/>
      <c r="K155" s="91"/>
      <c r="L155" s="92"/>
      <c r="M155" s="91"/>
      <c r="N155" s="92"/>
      <c r="O155" s="91"/>
      <c r="P155" s="92"/>
      <c r="Q155" s="91"/>
      <c r="R155" s="91"/>
      <c r="S155" s="91"/>
      <c r="T155" s="91"/>
      <c r="U155" s="91"/>
      <c r="V155" s="91"/>
    </row>
    <row r="156" s="58" customFormat="1" ht="30" customHeight="1" spans="1:22">
      <c r="A156" s="85" t="s">
        <v>164</v>
      </c>
      <c r="B156" s="86" t="s">
        <v>165</v>
      </c>
      <c r="C156" s="31" t="s">
        <v>166</v>
      </c>
      <c r="D156" s="84" t="s">
        <v>100</v>
      </c>
      <c r="E156" s="69">
        <f>100*0.32</f>
        <v>32</v>
      </c>
      <c r="F156" s="69"/>
      <c r="G156" s="28"/>
      <c r="H156" s="70"/>
      <c r="I156" s="91"/>
      <c r="J156" s="92"/>
      <c r="K156" s="91"/>
      <c r="L156" s="92"/>
      <c r="M156" s="91"/>
      <c r="N156" s="92"/>
      <c r="O156" s="91"/>
      <c r="P156" s="92"/>
      <c r="Q156" s="91"/>
      <c r="R156" s="91"/>
      <c r="S156" s="91"/>
      <c r="T156" s="91"/>
      <c r="U156" s="91"/>
      <c r="V156" s="91"/>
    </row>
    <row r="157" s="58" customFormat="1" ht="20.1" customHeight="1" spans="1:7">
      <c r="A157" s="71">
        <v>320</v>
      </c>
      <c r="B157" s="78" t="s">
        <v>179</v>
      </c>
      <c r="C157" s="79"/>
      <c r="D157" s="80"/>
      <c r="E157" s="81"/>
      <c r="F157" s="81"/>
      <c r="G157" s="81"/>
    </row>
    <row r="158" s="58" customFormat="1" ht="45" customHeight="1" spans="1:7">
      <c r="A158" s="71" t="s">
        <v>180</v>
      </c>
      <c r="B158" s="78" t="s">
        <v>181</v>
      </c>
      <c r="C158" s="82" t="s">
        <v>182</v>
      </c>
      <c r="D158" s="83" t="s">
        <v>173</v>
      </c>
      <c r="E158" s="73">
        <v>6</v>
      </c>
      <c r="F158" s="73"/>
      <c r="G158" s="73"/>
    </row>
    <row r="159" s="58" customFormat="1" ht="24.95" customHeight="1" spans="1:22">
      <c r="A159" s="39" t="s">
        <v>185</v>
      </c>
      <c r="B159" s="40" t="s">
        <v>121</v>
      </c>
      <c r="C159" s="76"/>
      <c r="D159" s="84"/>
      <c r="E159" s="69"/>
      <c r="F159" s="69"/>
      <c r="G159" s="28"/>
      <c r="H159" s="70"/>
      <c r="I159" s="91"/>
      <c r="J159" s="92"/>
      <c r="K159" s="93"/>
      <c r="L159" s="92"/>
      <c r="M159" s="93"/>
      <c r="N159" s="92"/>
      <c r="O159" s="91"/>
      <c r="P159" s="92"/>
      <c r="Q159" s="91"/>
      <c r="R159" s="92"/>
      <c r="S159" s="91"/>
      <c r="T159" s="92"/>
      <c r="U159" s="91"/>
      <c r="V159" s="91"/>
    </row>
    <row r="160" s="58" customFormat="1" ht="24.95" customHeight="1" spans="1:22">
      <c r="A160" s="87" t="s">
        <v>132</v>
      </c>
      <c r="B160" s="88" t="s">
        <v>133</v>
      </c>
      <c r="C160" s="75"/>
      <c r="D160" s="89" t="s">
        <v>96</v>
      </c>
      <c r="E160" s="69"/>
      <c r="F160" s="69"/>
      <c r="G160" s="28"/>
      <c r="H160" s="70"/>
      <c r="I160" s="91"/>
      <c r="J160" s="94"/>
      <c r="K160" s="93"/>
      <c r="L160" s="93"/>
      <c r="M160" s="93"/>
      <c r="N160" s="94"/>
      <c r="O160" s="91"/>
      <c r="P160" s="91"/>
      <c r="Q160" s="91"/>
      <c r="R160" s="91"/>
      <c r="S160" s="91"/>
      <c r="T160" s="91"/>
      <c r="U160" s="91"/>
      <c r="V160" s="91"/>
    </row>
    <row r="161" s="58" customFormat="1" ht="45" customHeight="1" spans="1:22">
      <c r="A161" s="85" t="s">
        <v>134</v>
      </c>
      <c r="B161" s="88" t="s">
        <v>135</v>
      </c>
      <c r="C161" s="75" t="s">
        <v>136</v>
      </c>
      <c r="D161" s="89" t="s">
        <v>100</v>
      </c>
      <c r="E161" s="69">
        <v>860</v>
      </c>
      <c r="F161" s="69"/>
      <c r="G161" s="28"/>
      <c r="H161" s="70"/>
      <c r="I161" s="94"/>
      <c r="J161" s="92"/>
      <c r="K161" s="94"/>
      <c r="L161" s="92"/>
      <c r="M161" s="94"/>
      <c r="N161" s="92"/>
      <c r="O161" s="94"/>
      <c r="P161" s="92"/>
      <c r="Q161" s="94"/>
      <c r="R161" s="92"/>
      <c r="S161" s="94"/>
      <c r="T161" s="92"/>
      <c r="U161" s="91"/>
      <c r="V161" s="91"/>
    </row>
    <row r="162" s="58" customFormat="1" ht="24.95" customHeight="1" spans="1:22">
      <c r="A162" s="85" t="s">
        <v>137</v>
      </c>
      <c r="B162" s="76" t="s">
        <v>138</v>
      </c>
      <c r="C162" s="76"/>
      <c r="D162" s="84" t="s">
        <v>96</v>
      </c>
      <c r="E162" s="69"/>
      <c r="F162" s="69"/>
      <c r="G162" s="28">
        <f>ROUND(E162*F162,0)</f>
        <v>0</v>
      </c>
      <c r="H162" s="70"/>
      <c r="I162" s="94"/>
      <c r="J162" s="92"/>
      <c r="K162" s="94"/>
      <c r="L162" s="92"/>
      <c r="M162" s="94"/>
      <c r="N162" s="92"/>
      <c r="O162" s="94"/>
      <c r="P162" s="92"/>
      <c r="Q162" s="94"/>
      <c r="R162" s="92"/>
      <c r="S162" s="94"/>
      <c r="T162" s="92"/>
      <c r="U162" s="91"/>
      <c r="V162" s="91"/>
    </row>
    <row r="163" s="58" customFormat="1" ht="24.95" customHeight="1" spans="1:22">
      <c r="A163" s="85" t="s">
        <v>139</v>
      </c>
      <c r="B163" s="76" t="s">
        <v>140</v>
      </c>
      <c r="C163" s="76"/>
      <c r="D163" s="84" t="s">
        <v>96</v>
      </c>
      <c r="E163" s="69"/>
      <c r="F163" s="69"/>
      <c r="G163" s="28">
        <f>ROUND(E163*F163,0)</f>
        <v>0</v>
      </c>
      <c r="H163" s="70"/>
      <c r="I163" s="91"/>
      <c r="J163" s="92"/>
      <c r="K163" s="91"/>
      <c r="L163" s="92"/>
      <c r="M163" s="91"/>
      <c r="N163" s="92"/>
      <c r="O163" s="91"/>
      <c r="P163" s="92"/>
      <c r="Q163" s="91"/>
      <c r="R163" s="91"/>
      <c r="S163" s="91"/>
      <c r="T163" s="91"/>
      <c r="U163" s="91"/>
      <c r="V163" s="91"/>
    </row>
    <row r="164" s="58" customFormat="1" ht="54.95" customHeight="1" spans="1:22">
      <c r="A164" s="85" t="s">
        <v>97</v>
      </c>
      <c r="B164" s="76" t="s">
        <v>141</v>
      </c>
      <c r="C164" s="76" t="s">
        <v>142</v>
      </c>
      <c r="D164" s="84" t="s">
        <v>100</v>
      </c>
      <c r="E164" s="69">
        <v>860</v>
      </c>
      <c r="F164" s="69"/>
      <c r="G164" s="28"/>
      <c r="H164" s="70"/>
      <c r="I164" s="91"/>
      <c r="J164" s="92"/>
      <c r="K164" s="91"/>
      <c r="L164" s="92"/>
      <c r="M164" s="91"/>
      <c r="N164" s="92"/>
      <c r="O164" s="91"/>
      <c r="P164" s="92"/>
      <c r="Q164" s="91"/>
      <c r="R164" s="91"/>
      <c r="S164" s="91"/>
      <c r="T164" s="91"/>
      <c r="U164" s="91"/>
      <c r="V164" s="91"/>
    </row>
    <row r="165" s="58" customFormat="1" ht="45" customHeight="1" spans="1:19">
      <c r="A165" s="85" t="s">
        <v>101</v>
      </c>
      <c r="B165" s="76" t="s">
        <v>177</v>
      </c>
      <c r="C165" s="76" t="s">
        <v>178</v>
      </c>
      <c r="D165" s="84" t="s">
        <v>100</v>
      </c>
      <c r="E165" s="69">
        <v>2465</v>
      </c>
      <c r="F165" s="69"/>
      <c r="G165" s="28"/>
      <c r="H165" s="70"/>
      <c r="I165" s="95"/>
      <c r="J165" s="95"/>
      <c r="K165" s="96"/>
      <c r="L165" s="95"/>
      <c r="M165" s="96"/>
      <c r="N165" s="95"/>
      <c r="O165" s="96"/>
      <c r="P165" s="95"/>
      <c r="Q165" s="96"/>
      <c r="R165" s="96"/>
      <c r="S165" s="96"/>
    </row>
    <row r="166" s="58" customFormat="1" ht="39.95" customHeight="1" spans="1:22">
      <c r="A166" s="87" t="s">
        <v>152</v>
      </c>
      <c r="B166" s="76" t="s">
        <v>153</v>
      </c>
      <c r="C166" s="76"/>
      <c r="D166" s="84" t="s">
        <v>96</v>
      </c>
      <c r="E166" s="69"/>
      <c r="F166" s="69"/>
      <c r="G166" s="28"/>
      <c r="H166" s="70"/>
      <c r="I166" s="91"/>
      <c r="J166" s="92"/>
      <c r="K166" s="91"/>
      <c r="L166" s="92"/>
      <c r="M166" s="91"/>
      <c r="N166" s="92"/>
      <c r="O166" s="91"/>
      <c r="P166" s="92"/>
      <c r="Q166" s="91"/>
      <c r="R166" s="91"/>
      <c r="S166" s="91"/>
      <c r="T166" s="91"/>
      <c r="U166" s="91"/>
      <c r="V166" s="91"/>
    </row>
    <row r="167" s="58" customFormat="1" ht="45" customHeight="1" spans="1:22">
      <c r="A167" s="87" t="s">
        <v>154</v>
      </c>
      <c r="B167" s="90" t="s">
        <v>155</v>
      </c>
      <c r="C167" s="75" t="s">
        <v>156</v>
      </c>
      <c r="D167" s="89" t="s">
        <v>157</v>
      </c>
      <c r="E167" s="69">
        <v>18</v>
      </c>
      <c r="F167" s="69"/>
      <c r="G167" s="28"/>
      <c r="H167" s="70"/>
      <c r="I167" s="91"/>
      <c r="J167" s="92"/>
      <c r="K167" s="91"/>
      <c r="L167" s="92"/>
      <c r="M167" s="91"/>
      <c r="N167" s="92"/>
      <c r="O167" s="91"/>
      <c r="P167" s="92"/>
      <c r="Q167" s="91"/>
      <c r="R167" s="91"/>
      <c r="S167" s="91"/>
      <c r="T167" s="91"/>
      <c r="U167" s="91"/>
      <c r="V167" s="91"/>
    </row>
    <row r="168" s="58" customFormat="1" ht="24.95" customHeight="1" spans="1:22">
      <c r="A168" s="87" t="s">
        <v>158</v>
      </c>
      <c r="B168" s="90" t="s">
        <v>159</v>
      </c>
      <c r="C168" s="75"/>
      <c r="D168" s="84" t="s">
        <v>96</v>
      </c>
      <c r="E168" s="69"/>
      <c r="F168" s="69"/>
      <c r="G168" s="28"/>
      <c r="H168" s="70"/>
      <c r="I168" s="91"/>
      <c r="J168" s="92"/>
      <c r="K168" s="91"/>
      <c r="L168" s="92"/>
      <c r="M168" s="91"/>
      <c r="N168" s="92"/>
      <c r="O168" s="91"/>
      <c r="P168" s="92"/>
      <c r="Q168" s="91"/>
      <c r="R168" s="91"/>
      <c r="S168" s="91"/>
      <c r="T168" s="91"/>
      <c r="U168" s="91"/>
      <c r="V168" s="91"/>
    </row>
    <row r="169" s="58" customFormat="1" ht="30" customHeight="1" spans="1:22">
      <c r="A169" s="87" t="s">
        <v>160</v>
      </c>
      <c r="B169" s="90" t="s">
        <v>161</v>
      </c>
      <c r="C169" s="31" t="s">
        <v>162</v>
      </c>
      <c r="D169" s="84" t="s">
        <v>163</v>
      </c>
      <c r="E169" s="69">
        <f>860+180</f>
        <v>1040</v>
      </c>
      <c r="F169" s="69"/>
      <c r="G169" s="28"/>
      <c r="H169" s="70"/>
      <c r="I169" s="91"/>
      <c r="J169" s="92"/>
      <c r="K169" s="91"/>
      <c r="L169" s="92"/>
      <c r="M169" s="91"/>
      <c r="N169" s="92"/>
      <c r="O169" s="91"/>
      <c r="P169" s="92"/>
      <c r="Q169" s="91"/>
      <c r="R169" s="91"/>
      <c r="S169" s="91"/>
      <c r="T169" s="91"/>
      <c r="U169" s="91"/>
      <c r="V169" s="91"/>
    </row>
    <row r="170" s="58" customFormat="1" ht="30" customHeight="1" spans="1:22">
      <c r="A170" s="85" t="s">
        <v>164</v>
      </c>
      <c r="B170" s="86" t="s">
        <v>165</v>
      </c>
      <c r="C170" s="31" t="s">
        <v>166</v>
      </c>
      <c r="D170" s="84" t="s">
        <v>100</v>
      </c>
      <c r="E170" s="69">
        <f>1040*0.32</f>
        <v>332.8</v>
      </c>
      <c r="F170" s="69"/>
      <c r="G170" s="28"/>
      <c r="H170" s="70"/>
      <c r="I170" s="91"/>
      <c r="J170" s="92"/>
      <c r="K170" s="91"/>
      <c r="L170" s="92"/>
      <c r="M170" s="91"/>
      <c r="N170" s="92"/>
      <c r="O170" s="91"/>
      <c r="P170" s="92"/>
      <c r="Q170" s="91"/>
      <c r="R170" s="91"/>
      <c r="S170" s="91"/>
      <c r="T170" s="91"/>
      <c r="U170" s="91"/>
      <c r="V170" s="91"/>
    </row>
    <row r="171" s="6" customFormat="1" ht="24.95" customHeight="1" spans="1:22">
      <c r="A171" s="53" t="s">
        <v>186</v>
      </c>
      <c r="B171" s="53"/>
      <c r="C171" s="53"/>
      <c r="D171" s="54"/>
      <c r="E171" s="55">
        <f>SUM(G5:G170)</f>
        <v>0</v>
      </c>
      <c r="F171" s="55"/>
      <c r="G171" s="56" t="s">
        <v>123</v>
      </c>
      <c r="I171" s="57"/>
      <c r="J171" s="57"/>
      <c r="K171" s="57"/>
      <c r="L171" s="57"/>
      <c r="M171" s="57"/>
      <c r="N171" s="57"/>
      <c r="O171" s="57"/>
      <c r="P171" s="57"/>
      <c r="Q171" s="57"/>
      <c r="R171" s="57"/>
      <c r="S171" s="57"/>
      <c r="T171" s="57"/>
      <c r="U171" s="57"/>
      <c r="V171" s="57"/>
    </row>
    <row r="172" customHeight="1" spans="9:22">
      <c r="I172" s="97"/>
      <c r="J172" s="97"/>
      <c r="K172" s="97"/>
      <c r="L172" s="97"/>
      <c r="M172" s="97"/>
      <c r="N172" s="97"/>
      <c r="O172" s="97"/>
      <c r="P172" s="97"/>
      <c r="Q172" s="97"/>
      <c r="R172" s="97"/>
      <c r="S172" s="97"/>
      <c r="T172" s="97"/>
      <c r="U172" s="97"/>
      <c r="V172" s="97"/>
    </row>
    <row r="173" customHeight="1" spans="9:22">
      <c r="I173" s="97"/>
      <c r="J173" s="97"/>
      <c r="K173" s="97"/>
      <c r="L173" s="97"/>
      <c r="M173" s="97"/>
      <c r="N173" s="97"/>
      <c r="O173" s="97"/>
      <c r="P173" s="97"/>
      <c r="Q173" s="97"/>
      <c r="R173" s="97"/>
      <c r="S173" s="97"/>
      <c r="T173" s="97"/>
      <c r="U173" s="97"/>
      <c r="V173" s="97"/>
    </row>
    <row r="174" customHeight="1" spans="9:22">
      <c r="I174" s="97"/>
      <c r="J174" s="97"/>
      <c r="K174" s="97"/>
      <c r="L174" s="97"/>
      <c r="M174" s="97"/>
      <c r="N174" s="97"/>
      <c r="O174" s="97"/>
      <c r="P174" s="97"/>
      <c r="Q174" s="97"/>
      <c r="R174" s="97"/>
      <c r="S174" s="97"/>
      <c r="T174" s="97"/>
      <c r="U174" s="97"/>
      <c r="V174" s="97"/>
    </row>
  </sheetData>
  <autoFilter xmlns:etc="http://www.wps.cn/officeDocument/2017/etCustomData" ref="A1:H171" etc:filterBottomFollowUsedRange="0">
    <extLst/>
  </autoFilter>
  <mergeCells count="4">
    <mergeCell ref="A1:G1"/>
    <mergeCell ref="A3:G3"/>
    <mergeCell ref="A171:D171"/>
    <mergeCell ref="E171:F171"/>
  </mergeCells>
  <printOptions horizontalCentered="1"/>
  <pageMargins left="0.55" right="0.55" top="0.79" bottom="0.79" header="0.51" footer="0.51"/>
  <pageSetup paperSize="9" orientation="portrait"/>
  <headerFooter alignWithMargins="0"/>
  <rowBreaks count="1" manualBreakCount="1">
    <brk id="26" max="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9"/>
  <sheetViews>
    <sheetView showZeros="0" view="pageBreakPreview" zoomScaleNormal="100" topLeftCell="A95" workbookViewId="0">
      <selection activeCell="F99" sqref="F99:G108"/>
    </sheetView>
  </sheetViews>
  <sheetFormatPr defaultColWidth="8.625" defaultRowHeight="28.5" customHeight="1"/>
  <cols>
    <col min="1" max="1" width="6.625" style="7" customWidth="1"/>
    <col min="2" max="2" width="20.625" style="8" customWidth="1"/>
    <col min="3" max="3" width="30.625" style="8" customWidth="1"/>
    <col min="4" max="4" width="10.625" style="8" customWidth="1"/>
    <col min="5" max="5" width="10.625" style="9" customWidth="1"/>
    <col min="6" max="7" width="12.625" style="9" customWidth="1"/>
    <col min="8" max="8" width="8.5" style="5" customWidth="1"/>
    <col min="9" max="17" width="7.5" style="5" customWidth="1"/>
    <col min="18" max="18" width="5.875" style="5" customWidth="1"/>
    <col min="19" max="19" width="7" style="5" customWidth="1"/>
    <col min="20" max="20" width="6.125" style="5" customWidth="1"/>
    <col min="21" max="21" width="9" style="5" customWidth="1"/>
    <col min="22" max="22" width="6.25" style="5" customWidth="1"/>
    <col min="23" max="23" width="6.375" style="5" customWidth="1"/>
    <col min="24" max="24" width="9" style="8" customWidth="1"/>
    <col min="25" max="25" width="6.5" style="5" customWidth="1"/>
    <col min="26" max="26" width="3.625" style="5" customWidth="1"/>
    <col min="27" max="27" width="6.375" style="5" customWidth="1"/>
    <col min="28" max="28" width="5.75" style="5" customWidth="1"/>
    <col min="29" max="29" width="7" style="5" customWidth="1"/>
    <col min="30" max="30" width="6.375" style="5" customWidth="1"/>
    <col min="31" max="31" width="6" style="5" customWidth="1"/>
    <col min="32" max="32" width="5.5" style="5" customWidth="1"/>
    <col min="33" max="33" width="6.5" style="5" customWidth="1"/>
    <col min="34" max="34" width="7.125" style="5" customWidth="1"/>
    <col min="35" max="64" width="9" style="8"/>
    <col min="65" max="16384" width="8.625" style="8"/>
  </cols>
  <sheetData>
    <row r="1" s="1" customFormat="1" ht="24.95" customHeight="1" spans="1:34">
      <c r="A1" s="10" t="s">
        <v>82</v>
      </c>
      <c r="B1" s="10"/>
      <c r="C1" s="10"/>
      <c r="D1" s="10"/>
      <c r="E1" s="11"/>
      <c r="F1" s="10"/>
      <c r="G1" s="11"/>
      <c r="I1" s="43"/>
      <c r="Y1" s="43"/>
      <c r="Z1" s="43"/>
      <c r="AA1" s="43"/>
      <c r="AB1" s="43"/>
      <c r="AC1" s="43"/>
      <c r="AD1" s="43"/>
      <c r="AE1" s="43"/>
      <c r="AF1" s="43"/>
      <c r="AG1" s="43"/>
      <c r="AH1" s="43"/>
    </row>
    <row r="2" s="2" customFormat="1" ht="24.95" customHeight="1" spans="1:34">
      <c r="A2" s="12" t="str">
        <f>汇总表!A2</f>
        <v>标段号：龙池街道2025年度农村公路养护工程</v>
      </c>
      <c r="B2" s="12"/>
      <c r="C2" s="12"/>
      <c r="D2" s="13"/>
      <c r="E2" s="14"/>
      <c r="F2" s="15" t="s">
        <v>83</v>
      </c>
      <c r="G2" s="16"/>
      <c r="I2" s="44"/>
      <c r="Y2" s="44"/>
      <c r="Z2" s="44"/>
      <c r="AA2" s="44"/>
      <c r="AB2" s="44"/>
      <c r="AC2" s="44"/>
      <c r="AD2" s="44"/>
      <c r="AE2" s="44"/>
      <c r="AF2" s="44"/>
      <c r="AG2" s="44"/>
      <c r="AH2" s="44"/>
    </row>
    <row r="3" s="3" customFormat="1" ht="29.25" customHeight="1" spans="1:34">
      <c r="A3" s="17" t="s">
        <v>187</v>
      </c>
      <c r="B3" s="17"/>
      <c r="C3" s="17"/>
      <c r="D3" s="17"/>
      <c r="E3" s="18"/>
      <c r="F3" s="17"/>
      <c r="G3" s="18"/>
      <c r="H3" s="19"/>
      <c r="I3" s="19"/>
      <c r="J3" s="19"/>
      <c r="K3" s="19"/>
      <c r="L3" s="19"/>
      <c r="M3" s="19"/>
      <c r="N3" s="19"/>
      <c r="O3" s="19"/>
      <c r="P3" s="19"/>
      <c r="Q3" s="19"/>
      <c r="R3" s="19"/>
      <c r="S3" s="19"/>
      <c r="T3" s="19"/>
      <c r="U3" s="19"/>
      <c r="V3" s="19"/>
      <c r="W3" s="19"/>
      <c r="Y3" s="19"/>
      <c r="Z3" s="19"/>
      <c r="AA3" s="19"/>
      <c r="AB3" s="19"/>
      <c r="AC3" s="19"/>
      <c r="AD3" s="19"/>
      <c r="AE3" s="19"/>
      <c r="AF3" s="19"/>
      <c r="AG3" s="19"/>
      <c r="AH3" s="19"/>
    </row>
    <row r="4" s="4" customFormat="1" ht="21.95" customHeight="1" spans="1:34">
      <c r="A4" s="20" t="s">
        <v>85</v>
      </c>
      <c r="B4" s="21" t="s">
        <v>86</v>
      </c>
      <c r="C4" s="21" t="s">
        <v>87</v>
      </c>
      <c r="D4" s="21" t="s">
        <v>88</v>
      </c>
      <c r="E4" s="22" t="s">
        <v>89</v>
      </c>
      <c r="F4" s="23" t="s">
        <v>125</v>
      </c>
      <c r="G4" s="24" t="s">
        <v>126</v>
      </c>
      <c r="H4" s="25"/>
      <c r="I4" s="25"/>
      <c r="J4" s="25"/>
      <c r="K4" s="25"/>
      <c r="L4" s="25"/>
      <c r="M4" s="25"/>
      <c r="N4" s="25"/>
      <c r="Y4" s="25"/>
      <c r="Z4" s="25"/>
      <c r="AA4" s="25"/>
      <c r="AB4" s="25"/>
      <c r="AC4" s="25"/>
      <c r="AD4" s="25"/>
      <c r="AE4" s="25"/>
      <c r="AF4" s="25"/>
      <c r="AG4" s="25"/>
      <c r="AH4" s="25"/>
    </row>
    <row r="5" s="4" customFormat="1" ht="21.95" customHeight="1" spans="1:34">
      <c r="A5" s="26" t="s">
        <v>92</v>
      </c>
      <c r="B5" s="27" t="s">
        <v>93</v>
      </c>
      <c r="C5" s="21"/>
      <c r="D5" s="21"/>
      <c r="E5" s="22"/>
      <c r="F5" s="23"/>
      <c r="G5" s="28">
        <f t="shared" ref="G5:G11" si="0">ROUND(E5*F5,0)</f>
        <v>0</v>
      </c>
      <c r="H5" s="25"/>
      <c r="I5" s="25"/>
      <c r="J5" s="25"/>
      <c r="K5" s="25"/>
      <c r="L5" s="25"/>
      <c r="M5" s="25"/>
      <c r="N5" s="25"/>
      <c r="Y5" s="25"/>
      <c r="Z5" s="25"/>
      <c r="AA5" s="25"/>
      <c r="AB5" s="25"/>
      <c r="AC5" s="25"/>
      <c r="AD5" s="25"/>
      <c r="AE5" s="25"/>
      <c r="AF5" s="25"/>
      <c r="AG5" s="25"/>
      <c r="AH5" s="25"/>
    </row>
    <row r="6" s="5" customFormat="1" ht="21.95" customHeight="1" spans="1:27">
      <c r="A6" s="29" t="s">
        <v>188</v>
      </c>
      <c r="B6" s="30" t="s">
        <v>189</v>
      </c>
      <c r="C6" s="31"/>
      <c r="D6" s="21" t="s">
        <v>96</v>
      </c>
      <c r="E6" s="32"/>
      <c r="F6" s="33"/>
      <c r="G6" s="28">
        <f t="shared" si="0"/>
        <v>0</v>
      </c>
      <c r="H6" s="25">
        <f>SUM(I6:V6)</f>
        <v>0</v>
      </c>
      <c r="I6" s="45"/>
      <c r="J6" s="46"/>
      <c r="K6" s="47"/>
      <c r="L6" s="46"/>
      <c r="M6" s="47"/>
      <c r="N6" s="46"/>
      <c r="O6" s="47"/>
      <c r="P6" s="46"/>
      <c r="Q6" s="47"/>
      <c r="R6" s="46"/>
      <c r="S6" s="47"/>
      <c r="T6" s="46"/>
      <c r="U6" s="50"/>
      <c r="V6" s="50"/>
      <c r="W6" s="50"/>
      <c r="X6" s="50"/>
      <c r="Y6" s="50"/>
      <c r="Z6" s="50"/>
      <c r="AA6" s="50"/>
    </row>
    <row r="7" s="4" customFormat="1" ht="21.95" customHeight="1" spans="1:34">
      <c r="A7" s="29" t="s">
        <v>190</v>
      </c>
      <c r="B7" s="30" t="s">
        <v>191</v>
      </c>
      <c r="C7" s="30"/>
      <c r="D7" s="34" t="s">
        <v>96</v>
      </c>
      <c r="E7" s="32"/>
      <c r="F7" s="33"/>
      <c r="G7" s="28">
        <f t="shared" si="0"/>
        <v>0</v>
      </c>
      <c r="H7" s="25">
        <f>SUM(I7:V7)</f>
        <v>0</v>
      </c>
      <c r="I7" s="48"/>
      <c r="J7" s="46"/>
      <c r="K7" s="49"/>
      <c r="L7" s="46"/>
      <c r="M7" s="49"/>
      <c r="N7" s="46"/>
      <c r="O7" s="49"/>
      <c r="P7" s="46"/>
      <c r="Q7" s="49"/>
      <c r="R7" s="46"/>
      <c r="S7" s="49"/>
      <c r="T7" s="46"/>
      <c r="U7" s="46"/>
      <c r="V7" s="46"/>
      <c r="W7" s="46"/>
      <c r="X7" s="51"/>
      <c r="Y7" s="46"/>
      <c r="Z7" s="46"/>
      <c r="AA7" s="46"/>
      <c r="AB7" s="25"/>
      <c r="AC7" s="25"/>
      <c r="AD7" s="25"/>
      <c r="AE7" s="25"/>
      <c r="AF7" s="25"/>
      <c r="AG7" s="25"/>
      <c r="AH7" s="25"/>
    </row>
    <row r="8" s="5" customFormat="1" ht="21.95" customHeight="1" spans="1:27">
      <c r="A8" s="29" t="s">
        <v>97</v>
      </c>
      <c r="B8" s="30" t="s">
        <v>191</v>
      </c>
      <c r="C8" s="30" t="s">
        <v>192</v>
      </c>
      <c r="D8" s="21" t="s">
        <v>193</v>
      </c>
      <c r="E8" s="32">
        <v>2</v>
      </c>
      <c r="F8" s="33"/>
      <c r="G8" s="28"/>
      <c r="H8" s="25"/>
      <c r="I8" s="45"/>
      <c r="J8" s="46"/>
      <c r="K8" s="47"/>
      <c r="L8" s="46"/>
      <c r="M8" s="47"/>
      <c r="N8" s="46"/>
      <c r="O8" s="47"/>
      <c r="P8" s="46"/>
      <c r="Q8" s="47"/>
      <c r="R8" s="46"/>
      <c r="S8" s="47"/>
      <c r="T8" s="46"/>
      <c r="U8" s="50"/>
      <c r="V8" s="50"/>
      <c r="W8" s="50"/>
      <c r="X8" s="50"/>
      <c r="Y8" s="50"/>
      <c r="Z8" s="50"/>
      <c r="AA8" s="50"/>
    </row>
    <row r="9" s="4" customFormat="1" ht="21.95" customHeight="1" spans="1:34">
      <c r="A9" s="29" t="s">
        <v>101</v>
      </c>
      <c r="B9" s="30" t="s">
        <v>191</v>
      </c>
      <c r="C9" s="30" t="s">
        <v>194</v>
      </c>
      <c r="D9" s="34" t="s">
        <v>193</v>
      </c>
      <c r="E9" s="32">
        <v>1</v>
      </c>
      <c r="F9" s="33"/>
      <c r="G9" s="28"/>
      <c r="H9" s="25"/>
      <c r="I9" s="48"/>
      <c r="J9" s="46"/>
      <c r="K9" s="49"/>
      <c r="L9" s="46"/>
      <c r="M9" s="49"/>
      <c r="N9" s="46"/>
      <c r="O9" s="49"/>
      <c r="P9" s="46"/>
      <c r="Q9" s="49"/>
      <c r="R9" s="46"/>
      <c r="S9" s="49"/>
      <c r="T9" s="46"/>
      <c r="U9" s="46"/>
      <c r="V9" s="46"/>
      <c r="W9" s="46"/>
      <c r="X9" s="51"/>
      <c r="Y9" s="46"/>
      <c r="Z9" s="46"/>
      <c r="AA9" s="46"/>
      <c r="AB9" s="25"/>
      <c r="AC9" s="25"/>
      <c r="AD9" s="25"/>
      <c r="AE9" s="25"/>
      <c r="AF9" s="25"/>
      <c r="AG9" s="25"/>
      <c r="AH9" s="25"/>
    </row>
    <row r="10" s="4" customFormat="1" ht="21.95" customHeight="1" spans="1:34">
      <c r="A10" s="29" t="s">
        <v>195</v>
      </c>
      <c r="B10" s="30" t="s">
        <v>196</v>
      </c>
      <c r="C10" s="30" t="s">
        <v>197</v>
      </c>
      <c r="D10" s="34" t="s">
        <v>193</v>
      </c>
      <c r="E10" s="32">
        <v>3</v>
      </c>
      <c r="F10" s="33"/>
      <c r="G10" s="28"/>
      <c r="H10" s="25"/>
      <c r="I10" s="48"/>
      <c r="J10" s="46"/>
      <c r="K10" s="49"/>
      <c r="L10" s="46"/>
      <c r="M10" s="49"/>
      <c r="N10" s="46"/>
      <c r="O10" s="49"/>
      <c r="P10" s="46"/>
      <c r="Q10" s="49"/>
      <c r="R10" s="46"/>
      <c r="S10" s="49"/>
      <c r="T10" s="46"/>
      <c r="U10" s="46"/>
      <c r="V10" s="46"/>
      <c r="W10" s="46"/>
      <c r="X10" s="51"/>
      <c r="Y10" s="46"/>
      <c r="Z10" s="46"/>
      <c r="AA10" s="46"/>
      <c r="AB10" s="25"/>
      <c r="AC10" s="25"/>
      <c r="AD10" s="25"/>
      <c r="AE10" s="25"/>
      <c r="AF10" s="25"/>
      <c r="AG10" s="25"/>
      <c r="AH10" s="25"/>
    </row>
    <row r="11" s="4" customFormat="1" ht="21.95" customHeight="1" spans="1:34">
      <c r="A11" s="29" t="s">
        <v>198</v>
      </c>
      <c r="B11" s="30" t="s">
        <v>199</v>
      </c>
      <c r="C11" s="30" t="s">
        <v>200</v>
      </c>
      <c r="D11" s="34" t="s">
        <v>201</v>
      </c>
      <c r="E11" s="32">
        <v>1</v>
      </c>
      <c r="F11" s="33"/>
      <c r="G11" s="28"/>
      <c r="H11" s="25"/>
      <c r="I11" s="48"/>
      <c r="J11" s="46"/>
      <c r="K11" s="48"/>
      <c r="L11" s="46"/>
      <c r="M11" s="48"/>
      <c r="N11" s="46"/>
      <c r="O11" s="48"/>
      <c r="P11" s="46"/>
      <c r="Q11" s="48"/>
      <c r="R11" s="46"/>
      <c r="S11" s="48"/>
      <c r="T11" s="46"/>
      <c r="U11" s="48"/>
      <c r="V11" s="46"/>
      <c r="W11" s="48"/>
      <c r="X11" s="46"/>
      <c r="Y11" s="48"/>
      <c r="Z11" s="46"/>
      <c r="AA11" s="48"/>
      <c r="AB11" s="46"/>
      <c r="AC11" s="52"/>
      <c r="AD11" s="46"/>
      <c r="AE11" s="52"/>
      <c r="AF11" s="46"/>
      <c r="AG11" s="52"/>
      <c r="AH11" s="46"/>
    </row>
    <row r="12" s="4" customFormat="1" ht="21.95" customHeight="1" spans="1:34">
      <c r="A12" s="29" t="s">
        <v>202</v>
      </c>
      <c r="B12" s="30" t="s">
        <v>203</v>
      </c>
      <c r="C12" s="30" t="s">
        <v>204</v>
      </c>
      <c r="D12" s="34" t="s">
        <v>201</v>
      </c>
      <c r="E12" s="32">
        <v>12</v>
      </c>
      <c r="F12" s="33"/>
      <c r="G12" s="28"/>
      <c r="H12" s="25"/>
      <c r="I12" s="48"/>
      <c r="J12" s="46"/>
      <c r="K12" s="48"/>
      <c r="L12" s="46"/>
      <c r="M12" s="48"/>
      <c r="N12" s="46"/>
      <c r="O12" s="48"/>
      <c r="P12" s="46"/>
      <c r="Q12" s="48"/>
      <c r="R12" s="46"/>
      <c r="S12" s="48"/>
      <c r="T12" s="46"/>
      <c r="U12" s="48"/>
      <c r="V12" s="46"/>
      <c r="W12" s="48"/>
      <c r="X12" s="46"/>
      <c r="Y12" s="48"/>
      <c r="Z12" s="46"/>
      <c r="AA12" s="48"/>
      <c r="AB12" s="46"/>
      <c r="AC12" s="52"/>
      <c r="AD12" s="46"/>
      <c r="AE12" s="52"/>
      <c r="AF12" s="46"/>
      <c r="AG12" s="52"/>
      <c r="AH12" s="46"/>
    </row>
    <row r="13" s="4" customFormat="1" ht="21.95" customHeight="1" spans="1:34">
      <c r="A13" s="35" t="s">
        <v>205</v>
      </c>
      <c r="B13" s="36" t="s">
        <v>206</v>
      </c>
      <c r="C13" s="37" t="s">
        <v>207</v>
      </c>
      <c r="D13" s="34" t="s">
        <v>201</v>
      </c>
      <c r="E13" s="32">
        <v>1</v>
      </c>
      <c r="F13" s="33"/>
      <c r="G13" s="28"/>
      <c r="H13" s="25"/>
      <c r="I13" s="48"/>
      <c r="J13" s="46"/>
      <c r="K13" s="48"/>
      <c r="L13" s="46"/>
      <c r="M13" s="48"/>
      <c r="N13" s="46"/>
      <c r="O13" s="48"/>
      <c r="P13" s="46"/>
      <c r="Q13" s="48"/>
      <c r="R13" s="46"/>
      <c r="S13" s="48"/>
      <c r="T13" s="46"/>
      <c r="U13" s="48"/>
      <c r="V13" s="46"/>
      <c r="W13" s="48"/>
      <c r="X13" s="46"/>
      <c r="Y13" s="48"/>
      <c r="Z13" s="46"/>
      <c r="AA13" s="48"/>
      <c r="AB13" s="46"/>
      <c r="AC13" s="52"/>
      <c r="AD13" s="46"/>
      <c r="AE13" s="52"/>
      <c r="AF13" s="46"/>
      <c r="AG13" s="52"/>
      <c r="AH13" s="46"/>
    </row>
    <row r="14" s="4" customFormat="1" ht="30" customHeight="1" spans="1:34">
      <c r="A14" s="35" t="s">
        <v>208</v>
      </c>
      <c r="B14" s="36" t="s">
        <v>209</v>
      </c>
      <c r="C14" s="38" t="s">
        <v>210</v>
      </c>
      <c r="D14" s="34" t="s">
        <v>201</v>
      </c>
      <c r="E14" s="32">
        <v>1</v>
      </c>
      <c r="F14" s="33"/>
      <c r="G14" s="28"/>
      <c r="H14" s="25"/>
      <c r="I14" s="48"/>
      <c r="J14" s="46"/>
      <c r="K14" s="48"/>
      <c r="L14" s="46"/>
      <c r="M14" s="48"/>
      <c r="N14" s="46"/>
      <c r="O14" s="48"/>
      <c r="P14" s="46"/>
      <c r="Q14" s="48"/>
      <c r="R14" s="46"/>
      <c r="S14" s="48"/>
      <c r="T14" s="46"/>
      <c r="U14" s="48"/>
      <c r="V14" s="46"/>
      <c r="W14" s="48"/>
      <c r="X14" s="46"/>
      <c r="Y14" s="48"/>
      <c r="Z14" s="46"/>
      <c r="AA14" s="48"/>
      <c r="AB14" s="46"/>
      <c r="AC14" s="52"/>
      <c r="AD14" s="46"/>
      <c r="AE14" s="52"/>
      <c r="AF14" s="46"/>
      <c r="AG14" s="52"/>
      <c r="AH14" s="46"/>
    </row>
    <row r="15" s="4" customFormat="1" ht="21.95" customHeight="1" spans="1:34">
      <c r="A15" s="29" t="s">
        <v>211</v>
      </c>
      <c r="B15" s="30" t="s">
        <v>212</v>
      </c>
      <c r="C15" s="37" t="s">
        <v>213</v>
      </c>
      <c r="D15" s="34" t="s">
        <v>100</v>
      </c>
      <c r="E15" s="32">
        <f>240+2.2+5.6+23.4</f>
        <v>271.2</v>
      </c>
      <c r="F15" s="33"/>
      <c r="G15" s="28"/>
      <c r="H15" s="25"/>
      <c r="I15" s="48"/>
      <c r="J15" s="46"/>
      <c r="K15" s="48"/>
      <c r="L15" s="46"/>
      <c r="M15" s="48"/>
      <c r="N15" s="46"/>
      <c r="O15" s="48"/>
      <c r="P15" s="46"/>
      <c r="Q15" s="48"/>
      <c r="R15" s="46"/>
      <c r="S15" s="48"/>
      <c r="T15" s="46"/>
      <c r="U15" s="48"/>
      <c r="V15" s="46"/>
      <c r="W15" s="48"/>
      <c r="X15" s="46"/>
      <c r="Y15" s="48"/>
      <c r="Z15" s="46"/>
      <c r="AA15" s="48"/>
      <c r="AB15" s="46"/>
      <c r="AC15" s="52"/>
      <c r="AD15" s="46"/>
      <c r="AE15" s="52"/>
      <c r="AF15" s="46"/>
      <c r="AG15" s="52"/>
      <c r="AH15" s="46"/>
    </row>
    <row r="16" s="4" customFormat="1" ht="21.95" customHeight="1" spans="1:34">
      <c r="A16" s="35" t="s">
        <v>214</v>
      </c>
      <c r="B16" s="36" t="s">
        <v>215</v>
      </c>
      <c r="C16" s="37" t="s">
        <v>216</v>
      </c>
      <c r="D16" s="34" t="s">
        <v>201</v>
      </c>
      <c r="E16" s="32">
        <v>2</v>
      </c>
      <c r="F16" s="33"/>
      <c r="G16" s="28"/>
      <c r="H16" s="25"/>
      <c r="I16" s="48"/>
      <c r="J16" s="46"/>
      <c r="K16" s="48"/>
      <c r="L16" s="46"/>
      <c r="M16" s="48"/>
      <c r="N16" s="46"/>
      <c r="O16" s="48"/>
      <c r="P16" s="46"/>
      <c r="Q16" s="48"/>
      <c r="R16" s="46"/>
      <c r="S16" s="48"/>
      <c r="T16" s="46"/>
      <c r="U16" s="48"/>
      <c r="V16" s="46"/>
      <c r="W16" s="48"/>
      <c r="X16" s="46"/>
      <c r="Y16" s="48"/>
      <c r="Z16" s="46"/>
      <c r="AA16" s="48"/>
      <c r="AB16" s="46"/>
      <c r="AC16" s="52"/>
      <c r="AD16" s="46"/>
      <c r="AE16" s="52"/>
      <c r="AF16" s="46"/>
      <c r="AG16" s="52"/>
      <c r="AH16" s="46"/>
    </row>
    <row r="17" s="4" customFormat="1" ht="21.95" customHeight="1" spans="1:34">
      <c r="A17" s="35" t="s">
        <v>217</v>
      </c>
      <c r="B17" s="36" t="s">
        <v>218</v>
      </c>
      <c r="C17" s="37" t="s">
        <v>219</v>
      </c>
      <c r="D17" s="34" t="s">
        <v>201</v>
      </c>
      <c r="E17" s="32">
        <v>8</v>
      </c>
      <c r="F17" s="33"/>
      <c r="G17" s="28"/>
      <c r="H17" s="25"/>
      <c r="I17" s="48"/>
      <c r="J17" s="46"/>
      <c r="K17" s="48"/>
      <c r="L17" s="46"/>
      <c r="M17" s="48"/>
      <c r="N17" s="46"/>
      <c r="O17" s="48"/>
      <c r="P17" s="46"/>
      <c r="Q17" s="48"/>
      <c r="R17" s="46"/>
      <c r="S17" s="48"/>
      <c r="T17" s="46"/>
      <c r="U17" s="48"/>
      <c r="V17" s="46"/>
      <c r="W17" s="48"/>
      <c r="X17" s="46"/>
      <c r="Y17" s="48"/>
      <c r="Z17" s="46"/>
      <c r="AA17" s="48"/>
      <c r="AB17" s="46"/>
      <c r="AC17" s="52"/>
      <c r="AD17" s="46"/>
      <c r="AE17" s="52"/>
      <c r="AF17" s="46"/>
      <c r="AG17" s="52"/>
      <c r="AH17" s="46"/>
    </row>
    <row r="18" s="4" customFormat="1" ht="21.95" customHeight="1" spans="1:34">
      <c r="A18" s="39" t="s">
        <v>104</v>
      </c>
      <c r="B18" s="40" t="s">
        <v>105</v>
      </c>
      <c r="C18" s="37"/>
      <c r="D18" s="34"/>
      <c r="E18" s="32"/>
      <c r="F18" s="33"/>
      <c r="G18" s="28">
        <f>ROUND(E18*F18,0)</f>
        <v>0</v>
      </c>
      <c r="H18" s="25"/>
      <c r="I18" s="48"/>
      <c r="J18" s="46"/>
      <c r="K18" s="48"/>
      <c r="L18" s="46"/>
      <c r="M18" s="48"/>
      <c r="N18" s="46"/>
      <c r="O18" s="48"/>
      <c r="P18" s="46"/>
      <c r="Q18" s="48"/>
      <c r="R18" s="46"/>
      <c r="S18" s="48"/>
      <c r="T18" s="46"/>
      <c r="U18" s="48"/>
      <c r="V18" s="46"/>
      <c r="W18" s="48"/>
      <c r="X18" s="46"/>
      <c r="Y18" s="48"/>
      <c r="Z18" s="46"/>
      <c r="AA18" s="48"/>
      <c r="AB18" s="46"/>
      <c r="AC18" s="52"/>
      <c r="AD18" s="46"/>
      <c r="AE18" s="52"/>
      <c r="AF18" s="46"/>
      <c r="AG18" s="52"/>
      <c r="AH18" s="46"/>
    </row>
    <row r="19" s="5" customFormat="1" ht="21.95" customHeight="1" spans="1:27">
      <c r="A19" s="29" t="s">
        <v>188</v>
      </c>
      <c r="B19" s="30" t="s">
        <v>189</v>
      </c>
      <c r="C19" s="31"/>
      <c r="D19" s="21" t="s">
        <v>96</v>
      </c>
      <c r="E19" s="32"/>
      <c r="F19" s="33"/>
      <c r="G19" s="28">
        <f>ROUND(E19*F19,0)</f>
        <v>0</v>
      </c>
      <c r="H19" s="25">
        <f>SUM(I19:V19)</f>
        <v>0</v>
      </c>
      <c r="I19" s="45"/>
      <c r="J19" s="46"/>
      <c r="K19" s="47"/>
      <c r="L19" s="46"/>
      <c r="M19" s="47"/>
      <c r="N19" s="46"/>
      <c r="O19" s="47"/>
      <c r="P19" s="46"/>
      <c r="Q19" s="47"/>
      <c r="R19" s="46"/>
      <c r="S19" s="47"/>
      <c r="T19" s="46"/>
      <c r="U19" s="50"/>
      <c r="V19" s="50"/>
      <c r="W19" s="50"/>
      <c r="X19" s="50"/>
      <c r="Y19" s="50"/>
      <c r="Z19" s="50"/>
      <c r="AA19" s="50"/>
    </row>
    <row r="20" s="5" customFormat="1" ht="21.95" customHeight="1" spans="1:27">
      <c r="A20" s="29" t="s">
        <v>190</v>
      </c>
      <c r="B20" s="30" t="s">
        <v>191</v>
      </c>
      <c r="C20" s="31"/>
      <c r="D20" s="21"/>
      <c r="E20" s="32"/>
      <c r="F20" s="33"/>
      <c r="G20" s="28">
        <f>ROUND(E20*F20,0)</f>
        <v>0</v>
      </c>
      <c r="H20" s="25"/>
      <c r="I20" s="45"/>
      <c r="J20" s="46"/>
      <c r="K20" s="47"/>
      <c r="L20" s="46"/>
      <c r="M20" s="47"/>
      <c r="N20" s="46"/>
      <c r="O20" s="47"/>
      <c r="P20" s="46"/>
      <c r="Q20" s="47"/>
      <c r="R20" s="46"/>
      <c r="S20" s="47"/>
      <c r="T20" s="46"/>
      <c r="U20" s="50"/>
      <c r="V20" s="50"/>
      <c r="W20" s="50"/>
      <c r="X20" s="50"/>
      <c r="Y20" s="50"/>
      <c r="Z20" s="50"/>
      <c r="AA20" s="50"/>
    </row>
    <row r="21" s="5" customFormat="1" ht="21.95" customHeight="1" spans="1:27">
      <c r="A21" s="29" t="s">
        <v>97</v>
      </c>
      <c r="B21" s="30" t="s">
        <v>191</v>
      </c>
      <c r="C21" s="30" t="s">
        <v>192</v>
      </c>
      <c r="D21" s="21" t="s">
        <v>193</v>
      </c>
      <c r="E21" s="32">
        <v>2</v>
      </c>
      <c r="F21" s="33"/>
      <c r="G21" s="28"/>
      <c r="H21" s="25"/>
      <c r="I21" s="45"/>
      <c r="J21" s="46"/>
      <c r="K21" s="47"/>
      <c r="L21" s="46"/>
      <c r="M21" s="47"/>
      <c r="N21" s="46"/>
      <c r="O21" s="47"/>
      <c r="P21" s="46"/>
      <c r="Q21" s="47"/>
      <c r="R21" s="46"/>
      <c r="S21" s="47"/>
      <c r="T21" s="46"/>
      <c r="U21" s="50"/>
      <c r="V21" s="50"/>
      <c r="W21" s="50"/>
      <c r="X21" s="50"/>
      <c r="Y21" s="50"/>
      <c r="Z21" s="50"/>
      <c r="AA21" s="50"/>
    </row>
    <row r="22" s="4" customFormat="1" ht="21.95" customHeight="1" spans="1:34">
      <c r="A22" s="29" t="s">
        <v>101</v>
      </c>
      <c r="B22" s="30" t="s">
        <v>191</v>
      </c>
      <c r="C22" s="30" t="s">
        <v>194</v>
      </c>
      <c r="D22" s="34" t="s">
        <v>193</v>
      </c>
      <c r="E22" s="32">
        <v>2</v>
      </c>
      <c r="F22" s="33"/>
      <c r="G22" s="28"/>
      <c r="H22" s="25"/>
      <c r="I22" s="48"/>
      <c r="J22" s="46"/>
      <c r="K22" s="49"/>
      <c r="L22" s="46"/>
      <c r="M22" s="49"/>
      <c r="N22" s="46"/>
      <c r="O22" s="49"/>
      <c r="P22" s="46"/>
      <c r="Q22" s="49"/>
      <c r="R22" s="46"/>
      <c r="S22" s="49"/>
      <c r="T22" s="46"/>
      <c r="U22" s="46"/>
      <c r="V22" s="46"/>
      <c r="W22" s="46"/>
      <c r="X22" s="51"/>
      <c r="Y22" s="46"/>
      <c r="Z22" s="46"/>
      <c r="AA22" s="46"/>
      <c r="AB22" s="25"/>
      <c r="AC22" s="25"/>
      <c r="AD22" s="25"/>
      <c r="AE22" s="25"/>
      <c r="AF22" s="25"/>
      <c r="AG22" s="25"/>
      <c r="AH22" s="25"/>
    </row>
    <row r="23" s="4" customFormat="1" ht="21.95" customHeight="1" spans="1:34">
      <c r="A23" s="29" t="s">
        <v>195</v>
      </c>
      <c r="B23" s="30" t="s">
        <v>196</v>
      </c>
      <c r="C23" s="30" t="s">
        <v>197</v>
      </c>
      <c r="D23" s="34" t="s">
        <v>193</v>
      </c>
      <c r="E23" s="32">
        <v>6</v>
      </c>
      <c r="F23" s="33"/>
      <c r="G23" s="28"/>
      <c r="H23" s="25"/>
      <c r="I23" s="48"/>
      <c r="J23" s="46"/>
      <c r="K23" s="49"/>
      <c r="L23" s="46"/>
      <c r="M23" s="49"/>
      <c r="N23" s="46"/>
      <c r="O23" s="49"/>
      <c r="P23" s="46"/>
      <c r="Q23" s="49"/>
      <c r="R23" s="46"/>
      <c r="S23" s="49"/>
      <c r="T23" s="46"/>
      <c r="U23" s="46"/>
      <c r="V23" s="46"/>
      <c r="W23" s="46"/>
      <c r="X23" s="51"/>
      <c r="Y23" s="46"/>
      <c r="Z23" s="46"/>
      <c r="AA23" s="46"/>
      <c r="AB23" s="25"/>
      <c r="AC23" s="25"/>
      <c r="AD23" s="25"/>
      <c r="AE23" s="25"/>
      <c r="AF23" s="25"/>
      <c r="AG23" s="25"/>
      <c r="AH23" s="25"/>
    </row>
    <row r="24" s="4" customFormat="1" ht="21.95" customHeight="1" spans="1:34">
      <c r="A24" s="29" t="s">
        <v>220</v>
      </c>
      <c r="B24" s="30" t="s">
        <v>221</v>
      </c>
      <c r="C24" s="30"/>
      <c r="D24" s="34"/>
      <c r="E24" s="32"/>
      <c r="F24" s="33"/>
      <c r="G24" s="28"/>
      <c r="H24" s="25"/>
      <c r="I24" s="48"/>
      <c r="J24" s="46"/>
      <c r="K24" s="49"/>
      <c r="L24" s="46"/>
      <c r="M24" s="49"/>
      <c r="N24" s="46"/>
      <c r="O24" s="49"/>
      <c r="P24" s="46"/>
      <c r="Q24" s="49"/>
      <c r="R24" s="46"/>
      <c r="S24" s="49"/>
      <c r="T24" s="46"/>
      <c r="U24" s="46"/>
      <c r="V24" s="46"/>
      <c r="W24" s="46"/>
      <c r="X24" s="51"/>
      <c r="Y24" s="46"/>
      <c r="Z24" s="46"/>
      <c r="AA24" s="46"/>
      <c r="AB24" s="25"/>
      <c r="AC24" s="25"/>
      <c r="AD24" s="25"/>
      <c r="AE24" s="25"/>
      <c r="AF24" s="25"/>
      <c r="AG24" s="25"/>
      <c r="AH24" s="25"/>
    </row>
    <row r="25" s="4" customFormat="1" ht="21.95" customHeight="1" spans="1:34">
      <c r="A25" s="29" t="s">
        <v>97</v>
      </c>
      <c r="B25" s="30" t="s">
        <v>221</v>
      </c>
      <c r="C25" s="30" t="s">
        <v>222</v>
      </c>
      <c r="D25" s="34" t="s">
        <v>193</v>
      </c>
      <c r="E25" s="32">
        <v>1</v>
      </c>
      <c r="F25" s="41"/>
      <c r="G25" s="28"/>
      <c r="H25" s="25"/>
      <c r="I25" s="48"/>
      <c r="J25" s="46"/>
      <c r="K25" s="49"/>
      <c r="L25" s="46"/>
      <c r="M25" s="49"/>
      <c r="N25" s="46"/>
      <c r="O25" s="49"/>
      <c r="P25" s="46"/>
      <c r="Q25" s="49"/>
      <c r="R25" s="46"/>
      <c r="S25" s="49"/>
      <c r="T25" s="46"/>
      <c r="U25" s="46"/>
      <c r="V25" s="46"/>
      <c r="W25" s="46"/>
      <c r="X25" s="51"/>
      <c r="Y25" s="46"/>
      <c r="Z25" s="46"/>
      <c r="AA25" s="46"/>
      <c r="AB25" s="25"/>
      <c r="AC25" s="25"/>
      <c r="AD25" s="25"/>
      <c r="AE25" s="25"/>
      <c r="AF25" s="25"/>
      <c r="AG25" s="25"/>
      <c r="AH25" s="25"/>
    </row>
    <row r="26" s="4" customFormat="1" ht="21.95" customHeight="1" spans="1:34">
      <c r="A26" s="29" t="s">
        <v>202</v>
      </c>
      <c r="B26" s="30" t="s">
        <v>203</v>
      </c>
      <c r="C26" s="30" t="s">
        <v>204</v>
      </c>
      <c r="D26" s="34" t="s">
        <v>201</v>
      </c>
      <c r="E26" s="32">
        <v>12</v>
      </c>
      <c r="F26" s="33"/>
      <c r="G26" s="28"/>
      <c r="H26" s="25"/>
      <c r="I26" s="48"/>
      <c r="J26" s="46"/>
      <c r="K26" s="48"/>
      <c r="L26" s="46"/>
      <c r="M26" s="48"/>
      <c r="N26" s="46"/>
      <c r="O26" s="48"/>
      <c r="P26" s="46"/>
      <c r="Q26" s="48"/>
      <c r="R26" s="46"/>
      <c r="S26" s="48"/>
      <c r="T26" s="46"/>
      <c r="U26" s="48"/>
      <c r="V26" s="46"/>
      <c r="W26" s="48"/>
      <c r="X26" s="46"/>
      <c r="Y26" s="48"/>
      <c r="Z26" s="46"/>
      <c r="AA26" s="48"/>
      <c r="AB26" s="46"/>
      <c r="AC26" s="52"/>
      <c r="AD26" s="46"/>
      <c r="AE26" s="52"/>
      <c r="AF26" s="46"/>
      <c r="AG26" s="52"/>
      <c r="AH26" s="46"/>
    </row>
    <row r="27" s="4" customFormat="1" ht="21.95" customHeight="1" spans="1:34">
      <c r="A27" s="29" t="s">
        <v>211</v>
      </c>
      <c r="B27" s="30" t="s">
        <v>212</v>
      </c>
      <c r="C27" s="37" t="s">
        <v>213</v>
      </c>
      <c r="D27" s="34" t="s">
        <v>100</v>
      </c>
      <c r="E27" s="32">
        <f>186+2.8+7.2+42</f>
        <v>238</v>
      </c>
      <c r="F27" s="33"/>
      <c r="G27" s="28"/>
      <c r="H27" s="25"/>
      <c r="I27" s="48"/>
      <c r="J27" s="46"/>
      <c r="K27" s="48"/>
      <c r="L27" s="46"/>
      <c r="M27" s="48"/>
      <c r="N27" s="46"/>
      <c r="O27" s="48"/>
      <c r="P27" s="46"/>
      <c r="Q27" s="48"/>
      <c r="R27" s="46"/>
      <c r="S27" s="48"/>
      <c r="T27" s="46"/>
      <c r="U27" s="48"/>
      <c r="V27" s="46"/>
      <c r="W27" s="48"/>
      <c r="X27" s="46"/>
      <c r="Y27" s="48"/>
      <c r="Z27" s="46"/>
      <c r="AA27" s="48"/>
      <c r="AB27" s="46"/>
      <c r="AC27" s="52"/>
      <c r="AD27" s="46"/>
      <c r="AE27" s="52"/>
      <c r="AF27" s="46"/>
      <c r="AG27" s="52"/>
      <c r="AH27" s="46"/>
    </row>
    <row r="28" s="4" customFormat="1" ht="21.95" customHeight="1" spans="1:34">
      <c r="A28" s="35" t="s">
        <v>214</v>
      </c>
      <c r="B28" s="36" t="s">
        <v>215</v>
      </c>
      <c r="C28" s="37" t="s">
        <v>216</v>
      </c>
      <c r="D28" s="34" t="s">
        <v>201</v>
      </c>
      <c r="E28" s="32">
        <v>2</v>
      </c>
      <c r="F28" s="33"/>
      <c r="G28" s="28"/>
      <c r="H28" s="25"/>
      <c r="I28" s="48"/>
      <c r="J28" s="46"/>
      <c r="K28" s="48"/>
      <c r="L28" s="46"/>
      <c r="M28" s="48"/>
      <c r="N28" s="46"/>
      <c r="O28" s="48"/>
      <c r="P28" s="46"/>
      <c r="Q28" s="48"/>
      <c r="R28" s="46"/>
      <c r="S28" s="48"/>
      <c r="T28" s="46"/>
      <c r="U28" s="48"/>
      <c r="V28" s="46"/>
      <c r="W28" s="48"/>
      <c r="X28" s="46"/>
      <c r="Y28" s="48"/>
      <c r="Z28" s="46"/>
      <c r="AA28" s="48"/>
      <c r="AB28" s="46"/>
      <c r="AC28" s="52"/>
      <c r="AD28" s="46"/>
      <c r="AE28" s="52"/>
      <c r="AF28" s="46"/>
      <c r="AG28" s="52"/>
      <c r="AH28" s="46"/>
    </row>
    <row r="29" s="4" customFormat="1" ht="21.95" customHeight="1" spans="1:34">
      <c r="A29" s="35" t="s">
        <v>217</v>
      </c>
      <c r="B29" s="36" t="s">
        <v>218</v>
      </c>
      <c r="C29" s="37" t="s">
        <v>219</v>
      </c>
      <c r="D29" s="34" t="s">
        <v>201</v>
      </c>
      <c r="E29" s="32">
        <v>7</v>
      </c>
      <c r="F29" s="33"/>
      <c r="G29" s="28"/>
      <c r="H29" s="25"/>
      <c r="I29" s="48"/>
      <c r="J29" s="46"/>
      <c r="K29" s="48"/>
      <c r="L29" s="46"/>
      <c r="M29" s="48"/>
      <c r="N29" s="46"/>
      <c r="O29" s="48"/>
      <c r="P29" s="46"/>
      <c r="Q29" s="48"/>
      <c r="R29" s="46"/>
      <c r="S29" s="48"/>
      <c r="T29" s="46"/>
      <c r="U29" s="48"/>
      <c r="V29" s="46"/>
      <c r="W29" s="48"/>
      <c r="X29" s="46"/>
      <c r="Y29" s="48"/>
      <c r="Z29" s="46"/>
      <c r="AA29" s="48"/>
      <c r="AB29" s="46"/>
      <c r="AC29" s="52"/>
      <c r="AD29" s="46"/>
      <c r="AE29" s="52"/>
      <c r="AF29" s="46"/>
      <c r="AG29" s="52"/>
      <c r="AH29" s="46"/>
    </row>
    <row r="30" s="4" customFormat="1" ht="21.95" customHeight="1" spans="1:34">
      <c r="A30" s="39" t="s">
        <v>107</v>
      </c>
      <c r="B30" s="40" t="s">
        <v>108</v>
      </c>
      <c r="C30" s="37"/>
      <c r="D30" s="34"/>
      <c r="E30" s="32"/>
      <c r="F30" s="33"/>
      <c r="G30" s="28">
        <f>ROUND(E30*F30,0)</f>
        <v>0</v>
      </c>
      <c r="H30" s="25"/>
      <c r="I30" s="25"/>
      <c r="J30" s="25"/>
      <c r="K30" s="25"/>
      <c r="L30" s="25"/>
      <c r="M30" s="25"/>
      <c r="N30" s="25"/>
      <c r="Y30" s="25"/>
      <c r="Z30" s="25"/>
      <c r="AA30" s="25"/>
      <c r="AB30" s="25"/>
      <c r="AC30" s="25"/>
      <c r="AD30" s="25"/>
      <c r="AE30" s="25"/>
      <c r="AF30" s="25"/>
      <c r="AG30" s="25"/>
      <c r="AH30" s="25"/>
    </row>
    <row r="31" s="4" customFormat="1" ht="21.95" customHeight="1" spans="1:34">
      <c r="A31" s="29" t="s">
        <v>188</v>
      </c>
      <c r="B31" s="30" t="s">
        <v>189</v>
      </c>
      <c r="C31" s="31"/>
      <c r="D31" s="21" t="s">
        <v>96</v>
      </c>
      <c r="E31" s="32"/>
      <c r="F31" s="33"/>
      <c r="G31" s="28">
        <f>ROUND(E31*F31,0)</f>
        <v>0</v>
      </c>
      <c r="H31" s="25">
        <f>SUM(I31:V31)</f>
        <v>0</v>
      </c>
      <c r="I31" s="48"/>
      <c r="J31" s="46"/>
      <c r="K31" s="46"/>
      <c r="L31" s="46"/>
      <c r="M31" s="46"/>
      <c r="N31" s="46"/>
      <c r="O31" s="46"/>
      <c r="P31" s="46"/>
      <c r="Q31" s="46"/>
      <c r="R31" s="46"/>
      <c r="S31" s="46"/>
      <c r="T31" s="46"/>
      <c r="U31" s="46"/>
      <c r="V31" s="46"/>
      <c r="W31" s="46"/>
      <c r="X31" s="51"/>
      <c r="Y31" s="46"/>
      <c r="Z31" s="46"/>
      <c r="AA31" s="46"/>
      <c r="AB31" s="25"/>
      <c r="AC31" s="25"/>
      <c r="AD31" s="25"/>
      <c r="AE31" s="25"/>
      <c r="AF31" s="25"/>
      <c r="AG31" s="25"/>
      <c r="AH31" s="25"/>
    </row>
    <row r="32" s="4" customFormat="1" ht="21.95" customHeight="1" spans="1:34">
      <c r="A32" s="29" t="s">
        <v>190</v>
      </c>
      <c r="B32" s="30" t="s">
        <v>191</v>
      </c>
      <c r="C32" s="31"/>
      <c r="D32" s="21" t="s">
        <v>96</v>
      </c>
      <c r="E32" s="32"/>
      <c r="F32" s="33"/>
      <c r="G32" s="28">
        <f>ROUND(E32*F32,0)</f>
        <v>0</v>
      </c>
      <c r="H32" s="25">
        <f>SUM(I32:V32)</f>
        <v>0</v>
      </c>
      <c r="I32" s="48"/>
      <c r="J32" s="46"/>
      <c r="K32" s="49"/>
      <c r="L32" s="46"/>
      <c r="M32" s="49"/>
      <c r="N32" s="46"/>
      <c r="O32" s="49"/>
      <c r="P32" s="46"/>
      <c r="Q32" s="49"/>
      <c r="R32" s="46"/>
      <c r="S32" s="49"/>
      <c r="T32" s="46"/>
      <c r="U32" s="46"/>
      <c r="V32" s="46"/>
      <c r="W32" s="46"/>
      <c r="X32" s="51"/>
      <c r="Y32" s="46"/>
      <c r="Z32" s="46"/>
      <c r="AA32" s="46"/>
      <c r="AB32" s="25"/>
      <c r="AC32" s="25"/>
      <c r="AD32" s="25"/>
      <c r="AE32" s="25"/>
      <c r="AF32" s="25"/>
      <c r="AG32" s="25"/>
      <c r="AH32" s="25"/>
    </row>
    <row r="33" s="4" customFormat="1" ht="21.95" customHeight="1" spans="1:34">
      <c r="A33" s="29" t="s">
        <v>101</v>
      </c>
      <c r="B33" s="30" t="s">
        <v>191</v>
      </c>
      <c r="C33" s="30" t="s">
        <v>194</v>
      </c>
      <c r="D33" s="34" t="s">
        <v>193</v>
      </c>
      <c r="E33" s="32">
        <v>1</v>
      </c>
      <c r="F33" s="33"/>
      <c r="G33" s="28"/>
      <c r="H33" s="25"/>
      <c r="I33" s="48"/>
      <c r="J33" s="46"/>
      <c r="K33" s="49"/>
      <c r="L33" s="46"/>
      <c r="M33" s="49"/>
      <c r="N33" s="46"/>
      <c r="O33" s="49"/>
      <c r="P33" s="46"/>
      <c r="Q33" s="49"/>
      <c r="R33" s="46"/>
      <c r="S33" s="49"/>
      <c r="T33" s="46"/>
      <c r="U33" s="46"/>
      <c r="V33" s="46"/>
      <c r="W33" s="46"/>
      <c r="X33" s="51"/>
      <c r="Y33" s="46"/>
      <c r="Z33" s="46"/>
      <c r="AA33" s="46"/>
      <c r="AB33" s="25"/>
      <c r="AC33" s="25"/>
      <c r="AD33" s="25"/>
      <c r="AE33" s="25"/>
      <c r="AF33" s="25"/>
      <c r="AG33" s="25"/>
      <c r="AH33" s="25"/>
    </row>
    <row r="34" s="4" customFormat="1" ht="21.95" customHeight="1" spans="1:34">
      <c r="A34" s="29" t="s">
        <v>195</v>
      </c>
      <c r="B34" s="30" t="s">
        <v>196</v>
      </c>
      <c r="C34" s="30" t="s">
        <v>197</v>
      </c>
      <c r="D34" s="34" t="s">
        <v>193</v>
      </c>
      <c r="E34" s="32">
        <v>4</v>
      </c>
      <c r="F34" s="33"/>
      <c r="G34" s="28"/>
      <c r="H34" s="25"/>
      <c r="I34" s="48"/>
      <c r="J34" s="46"/>
      <c r="K34" s="49"/>
      <c r="L34" s="46"/>
      <c r="M34" s="49"/>
      <c r="N34" s="46"/>
      <c r="O34" s="49"/>
      <c r="P34" s="46"/>
      <c r="Q34" s="49"/>
      <c r="R34" s="46"/>
      <c r="S34" s="49"/>
      <c r="T34" s="46"/>
      <c r="U34" s="46"/>
      <c r="V34" s="46"/>
      <c r="W34" s="46"/>
      <c r="X34" s="51"/>
      <c r="Y34" s="46"/>
      <c r="Z34" s="46"/>
      <c r="AA34" s="46"/>
      <c r="AB34" s="25"/>
      <c r="AC34" s="25"/>
      <c r="AD34" s="25"/>
      <c r="AE34" s="25"/>
      <c r="AF34" s="25"/>
      <c r="AG34" s="25"/>
      <c r="AH34" s="25"/>
    </row>
    <row r="35" s="4" customFormat="1" ht="30" customHeight="1" spans="1:34">
      <c r="A35" s="29" t="s">
        <v>198</v>
      </c>
      <c r="B35" s="30" t="s">
        <v>199</v>
      </c>
      <c r="C35" s="42" t="s">
        <v>223</v>
      </c>
      <c r="D35" s="34" t="s">
        <v>201</v>
      </c>
      <c r="E35" s="32">
        <v>1</v>
      </c>
      <c r="F35" s="33"/>
      <c r="G35" s="28"/>
      <c r="H35" s="25"/>
      <c r="I35" s="48"/>
      <c r="J35" s="46"/>
      <c r="K35" s="48"/>
      <c r="L35" s="46"/>
      <c r="M35" s="48"/>
      <c r="N35" s="46"/>
      <c r="O35" s="48"/>
      <c r="P35" s="46"/>
      <c r="Q35" s="48"/>
      <c r="R35" s="46"/>
      <c r="S35" s="48"/>
      <c r="T35" s="46"/>
      <c r="U35" s="48"/>
      <c r="V35" s="46"/>
      <c r="W35" s="48"/>
      <c r="X35" s="46"/>
      <c r="Y35" s="48"/>
      <c r="Z35" s="46"/>
      <c r="AA35" s="48"/>
      <c r="AB35" s="46"/>
      <c r="AC35" s="52"/>
      <c r="AD35" s="46"/>
      <c r="AE35" s="52"/>
      <c r="AF35" s="46"/>
      <c r="AG35" s="52"/>
      <c r="AH35" s="46"/>
    </row>
    <row r="36" s="4" customFormat="1" ht="21.95" customHeight="1" spans="1:34">
      <c r="A36" s="29" t="s">
        <v>202</v>
      </c>
      <c r="B36" s="30" t="s">
        <v>203</v>
      </c>
      <c r="C36" s="30" t="s">
        <v>204</v>
      </c>
      <c r="D36" s="34" t="s">
        <v>201</v>
      </c>
      <c r="E36" s="32">
        <v>22</v>
      </c>
      <c r="F36" s="33"/>
      <c r="G36" s="28"/>
      <c r="H36" s="25"/>
      <c r="I36" s="48"/>
      <c r="J36" s="46"/>
      <c r="K36" s="48"/>
      <c r="L36" s="46"/>
      <c r="M36" s="48"/>
      <c r="N36" s="46"/>
      <c r="O36" s="48"/>
      <c r="P36" s="46"/>
      <c r="Q36" s="48"/>
      <c r="R36" s="46"/>
      <c r="S36" s="48"/>
      <c r="T36" s="46"/>
      <c r="U36" s="48"/>
      <c r="V36" s="46"/>
      <c r="W36" s="48"/>
      <c r="X36" s="46"/>
      <c r="Y36" s="48"/>
      <c r="Z36" s="46"/>
      <c r="AA36" s="48"/>
      <c r="AB36" s="46"/>
      <c r="AC36" s="52"/>
      <c r="AD36" s="46"/>
      <c r="AE36" s="52"/>
      <c r="AF36" s="46"/>
      <c r="AG36" s="52"/>
      <c r="AH36" s="46"/>
    </row>
    <row r="37" s="4" customFormat="1" ht="21.95" customHeight="1" spans="1:34">
      <c r="A37" s="29" t="s">
        <v>205</v>
      </c>
      <c r="B37" s="30" t="s">
        <v>224</v>
      </c>
      <c r="C37" s="30"/>
      <c r="D37" s="34"/>
      <c r="E37" s="32"/>
      <c r="F37" s="33"/>
      <c r="G37" s="28"/>
      <c r="H37" s="25"/>
      <c r="I37" s="48"/>
      <c r="J37" s="46"/>
      <c r="K37" s="48"/>
      <c r="L37" s="46"/>
      <c r="M37" s="48"/>
      <c r="N37" s="46"/>
      <c r="O37" s="48"/>
      <c r="P37" s="46"/>
      <c r="Q37" s="48"/>
      <c r="R37" s="46"/>
      <c r="S37" s="48"/>
      <c r="T37" s="46"/>
      <c r="U37" s="48"/>
      <c r="V37" s="46"/>
      <c r="W37" s="48"/>
      <c r="X37" s="46"/>
      <c r="Y37" s="48"/>
      <c r="Z37" s="46"/>
      <c r="AA37" s="48"/>
      <c r="AB37" s="46"/>
      <c r="AC37" s="52"/>
      <c r="AD37" s="46"/>
      <c r="AE37" s="52"/>
      <c r="AF37" s="46"/>
      <c r="AG37" s="52"/>
      <c r="AH37" s="46"/>
    </row>
    <row r="38" s="4" customFormat="1" ht="30" customHeight="1" spans="1:34">
      <c r="A38" s="29" t="s">
        <v>97</v>
      </c>
      <c r="B38" s="30" t="s">
        <v>225</v>
      </c>
      <c r="C38" s="42" t="s">
        <v>226</v>
      </c>
      <c r="D38" s="34" t="s">
        <v>163</v>
      </c>
      <c r="E38" s="32">
        <v>130</v>
      </c>
      <c r="F38" s="33"/>
      <c r="G38" s="28"/>
      <c r="H38" s="25"/>
      <c r="I38" s="48"/>
      <c r="J38" s="46"/>
      <c r="K38" s="48"/>
      <c r="L38" s="46"/>
      <c r="M38" s="48"/>
      <c r="N38" s="46"/>
      <c r="O38" s="48"/>
      <c r="P38" s="46"/>
      <c r="Q38" s="48"/>
      <c r="R38" s="46"/>
      <c r="S38" s="48"/>
      <c r="T38" s="46"/>
      <c r="U38" s="48"/>
      <c r="V38" s="46"/>
      <c r="W38" s="48"/>
      <c r="X38" s="46"/>
      <c r="Y38" s="48"/>
      <c r="Z38" s="46"/>
      <c r="AA38" s="48"/>
      <c r="AB38" s="46"/>
      <c r="AC38" s="52"/>
      <c r="AD38" s="46"/>
      <c r="AE38" s="52"/>
      <c r="AF38" s="46"/>
      <c r="AG38" s="52"/>
      <c r="AH38" s="46"/>
    </row>
    <row r="39" s="4" customFormat="1" ht="21.95" customHeight="1" spans="1:34">
      <c r="A39" s="29" t="s">
        <v>101</v>
      </c>
      <c r="B39" s="30" t="s">
        <v>227</v>
      </c>
      <c r="C39" s="42" t="s">
        <v>228</v>
      </c>
      <c r="D39" s="34" t="s">
        <v>201</v>
      </c>
      <c r="E39" s="32">
        <v>7</v>
      </c>
      <c r="F39" s="33"/>
      <c r="G39" s="28"/>
      <c r="H39" s="25"/>
      <c r="I39" s="48"/>
      <c r="J39" s="46"/>
      <c r="K39" s="48"/>
      <c r="L39" s="46"/>
      <c r="M39" s="48"/>
      <c r="N39" s="46"/>
      <c r="O39" s="48"/>
      <c r="P39" s="46"/>
      <c r="Q39" s="48"/>
      <c r="R39" s="46"/>
      <c r="S39" s="48"/>
      <c r="T39" s="46"/>
      <c r="U39" s="48"/>
      <c r="V39" s="46"/>
      <c r="W39" s="48"/>
      <c r="X39" s="46"/>
      <c r="Y39" s="48"/>
      <c r="Z39" s="46"/>
      <c r="AA39" s="48"/>
      <c r="AB39" s="46"/>
      <c r="AC39" s="52"/>
      <c r="AD39" s="46"/>
      <c r="AE39" s="52"/>
      <c r="AF39" s="46"/>
      <c r="AG39" s="52"/>
      <c r="AH39" s="46"/>
    </row>
    <row r="40" s="4" customFormat="1" ht="21.95" customHeight="1" spans="1:34">
      <c r="A40" s="29" t="s">
        <v>195</v>
      </c>
      <c r="B40" s="30" t="s">
        <v>229</v>
      </c>
      <c r="C40" s="37" t="s">
        <v>230</v>
      </c>
      <c r="D40" s="34" t="s">
        <v>163</v>
      </c>
      <c r="E40" s="32">
        <v>192</v>
      </c>
      <c r="F40" s="33"/>
      <c r="G40" s="28"/>
      <c r="H40" s="25"/>
      <c r="I40" s="48"/>
      <c r="J40" s="46"/>
      <c r="K40" s="49"/>
      <c r="L40" s="46"/>
      <c r="M40" s="49"/>
      <c r="N40" s="46"/>
      <c r="O40" s="49"/>
      <c r="P40" s="46"/>
      <c r="Q40" s="49"/>
      <c r="R40" s="46"/>
      <c r="S40" s="49"/>
      <c r="T40" s="46"/>
      <c r="U40" s="46"/>
      <c r="V40" s="46"/>
      <c r="W40" s="46"/>
      <c r="X40" s="51"/>
      <c r="Y40" s="46"/>
      <c r="Z40" s="46"/>
      <c r="AA40" s="46"/>
      <c r="AB40" s="25"/>
      <c r="AC40" s="25"/>
      <c r="AD40" s="25"/>
      <c r="AE40" s="25"/>
      <c r="AF40" s="25"/>
      <c r="AG40" s="25"/>
      <c r="AH40" s="25"/>
    </row>
    <row r="41" s="4" customFormat="1" ht="21.95" customHeight="1" spans="1:34">
      <c r="A41" s="29" t="s">
        <v>231</v>
      </c>
      <c r="B41" s="30" t="s">
        <v>232</v>
      </c>
      <c r="C41" s="37" t="s">
        <v>233</v>
      </c>
      <c r="D41" s="34" t="s">
        <v>234</v>
      </c>
      <c r="E41" s="32">
        <v>6</v>
      </c>
      <c r="F41" s="33"/>
      <c r="G41" s="28"/>
      <c r="H41" s="25"/>
      <c r="I41" s="48"/>
      <c r="J41" s="46"/>
      <c r="K41" s="49"/>
      <c r="L41" s="46"/>
      <c r="M41" s="49"/>
      <c r="N41" s="46"/>
      <c r="O41" s="49"/>
      <c r="P41" s="46"/>
      <c r="Q41" s="49"/>
      <c r="R41" s="46"/>
      <c r="S41" s="49"/>
      <c r="T41" s="46"/>
      <c r="U41" s="46"/>
      <c r="V41" s="46"/>
      <c r="W41" s="46"/>
      <c r="X41" s="51"/>
      <c r="Y41" s="46"/>
      <c r="Z41" s="46"/>
      <c r="AA41" s="46"/>
      <c r="AB41" s="25"/>
      <c r="AC41" s="25"/>
      <c r="AD41" s="25"/>
      <c r="AE41" s="25"/>
      <c r="AF41" s="25"/>
      <c r="AG41" s="25"/>
      <c r="AH41" s="25"/>
    </row>
    <row r="42" s="4" customFormat="1" ht="21.95" customHeight="1" spans="1:34">
      <c r="A42" s="39" t="s">
        <v>112</v>
      </c>
      <c r="B42" s="40" t="s">
        <v>183</v>
      </c>
      <c r="C42" s="37"/>
      <c r="D42" s="34"/>
      <c r="E42" s="32"/>
      <c r="F42" s="33"/>
      <c r="G42" s="28">
        <f>ROUND(E42*F42,0)</f>
        <v>0</v>
      </c>
      <c r="H42" s="25"/>
      <c r="I42" s="48"/>
      <c r="J42" s="46"/>
      <c r="K42" s="48"/>
      <c r="L42" s="46"/>
      <c r="M42" s="48"/>
      <c r="N42" s="46"/>
      <c r="O42" s="48"/>
      <c r="P42" s="46"/>
      <c r="Q42" s="48"/>
      <c r="R42" s="46"/>
      <c r="S42" s="48"/>
      <c r="T42" s="46"/>
      <c r="U42" s="48"/>
      <c r="V42" s="46"/>
      <c r="W42" s="48"/>
      <c r="X42" s="46"/>
      <c r="Y42" s="48"/>
      <c r="Z42" s="46"/>
      <c r="AA42" s="48"/>
      <c r="AB42" s="46"/>
      <c r="AC42" s="52"/>
      <c r="AD42" s="46"/>
      <c r="AE42" s="52"/>
      <c r="AF42" s="46"/>
      <c r="AG42" s="52"/>
      <c r="AH42" s="46"/>
    </row>
    <row r="43" s="5" customFormat="1" ht="21.95" customHeight="1" spans="1:27">
      <c r="A43" s="29" t="s">
        <v>188</v>
      </c>
      <c r="B43" s="30" t="s">
        <v>189</v>
      </c>
      <c r="C43" s="31"/>
      <c r="D43" s="21" t="s">
        <v>96</v>
      </c>
      <c r="E43" s="32"/>
      <c r="F43" s="33"/>
      <c r="G43" s="28">
        <f>ROUND(E43*F43,0)</f>
        <v>0</v>
      </c>
      <c r="H43" s="25">
        <f>SUM(I43:V43)</f>
        <v>0</v>
      </c>
      <c r="I43" s="45"/>
      <c r="J43" s="46"/>
      <c r="K43" s="47"/>
      <c r="L43" s="46"/>
      <c r="M43" s="47"/>
      <c r="N43" s="46"/>
      <c r="O43" s="47"/>
      <c r="P43" s="46"/>
      <c r="Q43" s="47"/>
      <c r="R43" s="46"/>
      <c r="S43" s="47"/>
      <c r="T43" s="46"/>
      <c r="U43" s="50"/>
      <c r="V43" s="50"/>
      <c r="W43" s="50"/>
      <c r="X43" s="50"/>
      <c r="Y43" s="50"/>
      <c r="Z43" s="50"/>
      <c r="AA43" s="50"/>
    </row>
    <row r="44" s="5" customFormat="1" ht="21.95" customHeight="1" spans="1:27">
      <c r="A44" s="29" t="s">
        <v>190</v>
      </c>
      <c r="B44" s="30" t="s">
        <v>191</v>
      </c>
      <c r="C44" s="31"/>
      <c r="D44" s="21"/>
      <c r="E44" s="32"/>
      <c r="F44" s="33"/>
      <c r="G44" s="28">
        <f>ROUND(E44*F44,0)</f>
        <v>0</v>
      </c>
      <c r="H44" s="25"/>
      <c r="I44" s="45"/>
      <c r="J44" s="46"/>
      <c r="K44" s="47"/>
      <c r="L44" s="46"/>
      <c r="M44" s="47"/>
      <c r="N44" s="46"/>
      <c r="O44" s="47"/>
      <c r="P44" s="46"/>
      <c r="Q44" s="47"/>
      <c r="R44" s="46"/>
      <c r="S44" s="47"/>
      <c r="T44" s="46"/>
      <c r="U44" s="50"/>
      <c r="V44" s="50"/>
      <c r="W44" s="50"/>
      <c r="X44" s="50"/>
      <c r="Y44" s="50"/>
      <c r="Z44" s="50"/>
      <c r="AA44" s="50"/>
    </row>
    <row r="45" s="5" customFormat="1" ht="21.95" customHeight="1" spans="1:27">
      <c r="A45" s="29" t="s">
        <v>97</v>
      </c>
      <c r="B45" s="30" t="s">
        <v>191</v>
      </c>
      <c r="C45" s="30" t="s">
        <v>192</v>
      </c>
      <c r="D45" s="21" t="s">
        <v>193</v>
      </c>
      <c r="E45" s="32">
        <v>1</v>
      </c>
      <c r="F45" s="33"/>
      <c r="G45" s="28"/>
      <c r="H45" s="25"/>
      <c r="I45" s="45"/>
      <c r="J45" s="46"/>
      <c r="K45" s="47"/>
      <c r="L45" s="46"/>
      <c r="M45" s="47"/>
      <c r="N45" s="46"/>
      <c r="O45" s="47"/>
      <c r="P45" s="46"/>
      <c r="Q45" s="47"/>
      <c r="R45" s="46"/>
      <c r="S45" s="47"/>
      <c r="T45" s="46"/>
      <c r="U45" s="50"/>
      <c r="V45" s="50"/>
      <c r="W45" s="50"/>
      <c r="X45" s="50"/>
      <c r="Y45" s="50"/>
      <c r="Z45" s="50"/>
      <c r="AA45" s="50"/>
    </row>
    <row r="46" s="4" customFormat="1" ht="21.95" customHeight="1" spans="1:34">
      <c r="A46" s="29" t="s">
        <v>101</v>
      </c>
      <c r="B46" s="30" t="s">
        <v>191</v>
      </c>
      <c r="C46" s="30" t="s">
        <v>194</v>
      </c>
      <c r="D46" s="34" t="s">
        <v>193</v>
      </c>
      <c r="E46" s="32">
        <v>1</v>
      </c>
      <c r="F46" s="33"/>
      <c r="G46" s="28"/>
      <c r="H46" s="25"/>
      <c r="I46" s="48"/>
      <c r="J46" s="46"/>
      <c r="K46" s="49"/>
      <c r="L46" s="46"/>
      <c r="M46" s="49"/>
      <c r="N46" s="46"/>
      <c r="O46" s="49"/>
      <c r="P46" s="46"/>
      <c r="Q46" s="49"/>
      <c r="R46" s="46"/>
      <c r="S46" s="49"/>
      <c r="T46" s="46"/>
      <c r="U46" s="46"/>
      <c r="V46" s="46"/>
      <c r="W46" s="46"/>
      <c r="X46" s="51"/>
      <c r="Y46" s="46"/>
      <c r="Z46" s="46"/>
      <c r="AA46" s="46"/>
      <c r="AB46" s="25"/>
      <c r="AC46" s="25"/>
      <c r="AD46" s="25"/>
      <c r="AE46" s="25"/>
      <c r="AF46" s="25"/>
      <c r="AG46" s="25"/>
      <c r="AH46" s="25"/>
    </row>
    <row r="47" s="4" customFormat="1" ht="21.95" customHeight="1" spans="1:34">
      <c r="A47" s="29" t="s">
        <v>195</v>
      </c>
      <c r="B47" s="30" t="s">
        <v>196</v>
      </c>
      <c r="C47" s="30" t="s">
        <v>197</v>
      </c>
      <c r="D47" s="34" t="s">
        <v>193</v>
      </c>
      <c r="E47" s="32">
        <v>2</v>
      </c>
      <c r="F47" s="33"/>
      <c r="G47" s="28"/>
      <c r="H47" s="25"/>
      <c r="I47" s="48"/>
      <c r="J47" s="46"/>
      <c r="K47" s="49"/>
      <c r="L47" s="46"/>
      <c r="M47" s="49"/>
      <c r="N47" s="46"/>
      <c r="O47" s="49"/>
      <c r="P47" s="46"/>
      <c r="Q47" s="49"/>
      <c r="R47" s="46"/>
      <c r="S47" s="49"/>
      <c r="T47" s="46"/>
      <c r="U47" s="46"/>
      <c r="V47" s="46"/>
      <c r="W47" s="46"/>
      <c r="X47" s="51"/>
      <c r="Y47" s="46"/>
      <c r="Z47" s="46"/>
      <c r="AA47" s="46"/>
      <c r="AB47" s="25"/>
      <c r="AC47" s="25"/>
      <c r="AD47" s="25"/>
      <c r="AE47" s="25"/>
      <c r="AF47" s="25"/>
      <c r="AG47" s="25"/>
      <c r="AH47" s="25"/>
    </row>
    <row r="48" s="4" customFormat="1" ht="21.95" customHeight="1" spans="1:34">
      <c r="A48" s="29" t="s">
        <v>220</v>
      </c>
      <c r="B48" s="30" t="s">
        <v>221</v>
      </c>
      <c r="C48" s="30"/>
      <c r="D48" s="34"/>
      <c r="E48" s="32"/>
      <c r="F48" s="33"/>
      <c r="G48" s="28"/>
      <c r="H48" s="25"/>
      <c r="I48" s="48"/>
      <c r="J48" s="46"/>
      <c r="K48" s="49"/>
      <c r="L48" s="46"/>
      <c r="M48" s="49"/>
      <c r="N48" s="46"/>
      <c r="O48" s="49"/>
      <c r="P48" s="46"/>
      <c r="Q48" s="49"/>
      <c r="R48" s="46"/>
      <c r="S48" s="49"/>
      <c r="T48" s="46"/>
      <c r="U48" s="46"/>
      <c r="V48" s="46"/>
      <c r="W48" s="46"/>
      <c r="X48" s="51"/>
      <c r="Y48" s="46"/>
      <c r="Z48" s="46"/>
      <c r="AA48" s="46"/>
      <c r="AB48" s="25"/>
      <c r="AC48" s="25"/>
      <c r="AD48" s="25"/>
      <c r="AE48" s="25"/>
      <c r="AF48" s="25"/>
      <c r="AG48" s="25"/>
      <c r="AH48" s="25"/>
    </row>
    <row r="49" s="4" customFormat="1" ht="21.95" customHeight="1" spans="1:34">
      <c r="A49" s="29" t="s">
        <v>97</v>
      </c>
      <c r="B49" s="30" t="s">
        <v>221</v>
      </c>
      <c r="C49" s="30" t="s">
        <v>222</v>
      </c>
      <c r="D49" s="34" t="s">
        <v>193</v>
      </c>
      <c r="E49" s="32">
        <v>1</v>
      </c>
      <c r="F49" s="41"/>
      <c r="G49" s="28"/>
      <c r="H49" s="25"/>
      <c r="I49" s="48"/>
      <c r="J49" s="46"/>
      <c r="K49" s="49"/>
      <c r="L49" s="46"/>
      <c r="M49" s="49"/>
      <c r="N49" s="46"/>
      <c r="O49" s="49"/>
      <c r="P49" s="46"/>
      <c r="Q49" s="49"/>
      <c r="R49" s="46"/>
      <c r="S49" s="49"/>
      <c r="T49" s="46"/>
      <c r="U49" s="46"/>
      <c r="V49" s="46"/>
      <c r="W49" s="46"/>
      <c r="X49" s="51"/>
      <c r="Y49" s="46"/>
      <c r="Z49" s="46"/>
      <c r="AA49" s="46"/>
      <c r="AB49" s="25"/>
      <c r="AC49" s="25"/>
      <c r="AD49" s="25"/>
      <c r="AE49" s="25"/>
      <c r="AF49" s="25"/>
      <c r="AG49" s="25"/>
      <c r="AH49" s="25"/>
    </row>
    <row r="50" s="4" customFormat="1" ht="21.95" customHeight="1" spans="1:34">
      <c r="A50" s="29" t="s">
        <v>202</v>
      </c>
      <c r="B50" s="30" t="s">
        <v>203</v>
      </c>
      <c r="C50" s="30" t="s">
        <v>204</v>
      </c>
      <c r="D50" s="34" t="s">
        <v>201</v>
      </c>
      <c r="E50" s="32">
        <v>12</v>
      </c>
      <c r="F50" s="33"/>
      <c r="G50" s="28"/>
      <c r="H50" s="25"/>
      <c r="I50" s="48"/>
      <c r="J50" s="46"/>
      <c r="K50" s="48"/>
      <c r="L50" s="46"/>
      <c r="M50" s="48"/>
      <c r="N50" s="46"/>
      <c r="O50" s="48"/>
      <c r="P50" s="46"/>
      <c r="Q50" s="48"/>
      <c r="R50" s="46"/>
      <c r="S50" s="48"/>
      <c r="T50" s="46"/>
      <c r="U50" s="48"/>
      <c r="V50" s="46"/>
      <c r="W50" s="48"/>
      <c r="X50" s="46"/>
      <c r="Y50" s="48"/>
      <c r="Z50" s="46"/>
      <c r="AA50" s="48"/>
      <c r="AB50" s="46"/>
      <c r="AC50" s="52"/>
      <c r="AD50" s="46"/>
      <c r="AE50" s="52"/>
      <c r="AF50" s="46"/>
      <c r="AG50" s="52"/>
      <c r="AH50" s="46"/>
    </row>
    <row r="51" s="4" customFormat="1" ht="21.95" customHeight="1" spans="1:34">
      <c r="A51" s="29" t="s">
        <v>211</v>
      </c>
      <c r="B51" s="30" t="s">
        <v>212</v>
      </c>
      <c r="C51" s="37" t="s">
        <v>213</v>
      </c>
      <c r="D51" s="34" t="s">
        <v>100</v>
      </c>
      <c r="E51" s="32">
        <f>151.5+1.2+4.8+9.6</f>
        <v>167.1</v>
      </c>
      <c r="F51" s="33"/>
      <c r="G51" s="28"/>
      <c r="H51" s="25"/>
      <c r="I51" s="48"/>
      <c r="J51" s="46"/>
      <c r="K51" s="48"/>
      <c r="L51" s="46"/>
      <c r="M51" s="48"/>
      <c r="N51" s="46"/>
      <c r="O51" s="48"/>
      <c r="P51" s="46"/>
      <c r="Q51" s="48"/>
      <c r="R51" s="46"/>
      <c r="S51" s="48"/>
      <c r="T51" s="46"/>
      <c r="U51" s="48"/>
      <c r="V51" s="46"/>
      <c r="W51" s="48"/>
      <c r="X51" s="46"/>
      <c r="Y51" s="48"/>
      <c r="Z51" s="46"/>
      <c r="AA51" s="48"/>
      <c r="AB51" s="46"/>
      <c r="AC51" s="52"/>
      <c r="AD51" s="46"/>
      <c r="AE51" s="52"/>
      <c r="AF51" s="46"/>
      <c r="AG51" s="52"/>
      <c r="AH51" s="46"/>
    </row>
    <row r="52" s="4" customFormat="1" ht="21.95" customHeight="1" spans="1:34">
      <c r="A52" s="35" t="s">
        <v>214</v>
      </c>
      <c r="B52" s="36" t="s">
        <v>215</v>
      </c>
      <c r="C52" s="37" t="s">
        <v>216</v>
      </c>
      <c r="D52" s="34" t="s">
        <v>201</v>
      </c>
      <c r="E52" s="32">
        <v>1</v>
      </c>
      <c r="F52" s="33"/>
      <c r="G52" s="28"/>
      <c r="H52" s="25"/>
      <c r="I52" s="48"/>
      <c r="J52" s="46"/>
      <c r="K52" s="48"/>
      <c r="L52" s="46"/>
      <c r="M52" s="48"/>
      <c r="N52" s="46"/>
      <c r="O52" s="48"/>
      <c r="P52" s="46"/>
      <c r="Q52" s="48"/>
      <c r="R52" s="46"/>
      <c r="S52" s="48"/>
      <c r="T52" s="46"/>
      <c r="U52" s="48"/>
      <c r="V52" s="46"/>
      <c r="W52" s="48"/>
      <c r="X52" s="46"/>
      <c r="Y52" s="48"/>
      <c r="Z52" s="46"/>
      <c r="AA52" s="48"/>
      <c r="AB52" s="46"/>
      <c r="AC52" s="52"/>
      <c r="AD52" s="46"/>
      <c r="AE52" s="52"/>
      <c r="AF52" s="46"/>
      <c r="AG52" s="52"/>
      <c r="AH52" s="46"/>
    </row>
    <row r="53" s="4" customFormat="1" ht="21.95" customHeight="1" spans="1:34">
      <c r="A53" s="35" t="s">
        <v>217</v>
      </c>
      <c r="B53" s="36" t="s">
        <v>218</v>
      </c>
      <c r="C53" s="37" t="s">
        <v>219</v>
      </c>
      <c r="D53" s="34" t="s">
        <v>201</v>
      </c>
      <c r="E53" s="32">
        <v>5</v>
      </c>
      <c r="F53" s="33"/>
      <c r="G53" s="28"/>
      <c r="H53" s="25"/>
      <c r="I53" s="48"/>
      <c r="J53" s="46"/>
      <c r="K53" s="48"/>
      <c r="L53" s="46"/>
      <c r="M53" s="48"/>
      <c r="N53" s="46"/>
      <c r="O53" s="48"/>
      <c r="P53" s="46"/>
      <c r="Q53" s="48"/>
      <c r="R53" s="46"/>
      <c r="S53" s="48"/>
      <c r="T53" s="46"/>
      <c r="U53" s="48"/>
      <c r="V53" s="46"/>
      <c r="W53" s="48"/>
      <c r="X53" s="46"/>
      <c r="Y53" s="48"/>
      <c r="Z53" s="46"/>
      <c r="AA53" s="48"/>
      <c r="AB53" s="46"/>
      <c r="AC53" s="52"/>
      <c r="AD53" s="46"/>
      <c r="AE53" s="52"/>
      <c r="AF53" s="46"/>
      <c r="AG53" s="52"/>
      <c r="AH53" s="46"/>
    </row>
    <row r="54" s="4" customFormat="1" ht="21.95" customHeight="1" spans="1:34">
      <c r="A54" s="39" t="s">
        <v>114</v>
      </c>
      <c r="B54" s="40" t="s">
        <v>113</v>
      </c>
      <c r="C54" s="37"/>
      <c r="D54" s="34"/>
      <c r="E54" s="32"/>
      <c r="F54" s="33"/>
      <c r="G54" s="28">
        <f>ROUND(E54*F54,0)</f>
        <v>0</v>
      </c>
      <c r="H54" s="25"/>
      <c r="I54" s="25"/>
      <c r="J54" s="25"/>
      <c r="K54" s="25"/>
      <c r="L54" s="25"/>
      <c r="M54" s="25"/>
      <c r="N54" s="25"/>
      <c r="Y54" s="25"/>
      <c r="Z54" s="25"/>
      <c r="AA54" s="25"/>
      <c r="AB54" s="25"/>
      <c r="AC54" s="25"/>
      <c r="AD54" s="25"/>
      <c r="AE54" s="25"/>
      <c r="AF54" s="25"/>
      <c r="AG54" s="25"/>
      <c r="AH54" s="25"/>
    </row>
    <row r="55" s="4" customFormat="1" ht="21.95" customHeight="1" spans="1:34">
      <c r="A55" s="29" t="s">
        <v>188</v>
      </c>
      <c r="B55" s="30" t="s">
        <v>189</v>
      </c>
      <c r="C55" s="31"/>
      <c r="D55" s="21" t="s">
        <v>96</v>
      </c>
      <c r="E55" s="32"/>
      <c r="F55" s="33"/>
      <c r="G55" s="28">
        <f>ROUND(E55*F55,0)</f>
        <v>0</v>
      </c>
      <c r="H55" s="25">
        <f>SUM(I55:V55)</f>
        <v>0</v>
      </c>
      <c r="I55" s="48"/>
      <c r="J55" s="46"/>
      <c r="K55" s="46"/>
      <c r="L55" s="46"/>
      <c r="M55" s="46"/>
      <c r="N55" s="46"/>
      <c r="O55" s="46"/>
      <c r="P55" s="46"/>
      <c r="Q55" s="46"/>
      <c r="R55" s="46"/>
      <c r="S55" s="46"/>
      <c r="T55" s="46"/>
      <c r="U55" s="46"/>
      <c r="V55" s="46"/>
      <c r="W55" s="46"/>
      <c r="X55" s="51"/>
      <c r="Y55" s="46"/>
      <c r="Z55" s="46"/>
      <c r="AA55" s="46"/>
      <c r="AB55" s="25"/>
      <c r="AC55" s="25"/>
      <c r="AD55" s="25"/>
      <c r="AE55" s="25"/>
      <c r="AF55" s="25"/>
      <c r="AG55" s="25"/>
      <c r="AH55" s="25"/>
    </row>
    <row r="56" s="4" customFormat="1" ht="21.95" customHeight="1" spans="1:34">
      <c r="A56" s="29" t="s">
        <v>190</v>
      </c>
      <c r="B56" s="30" t="s">
        <v>191</v>
      </c>
      <c r="C56" s="31"/>
      <c r="D56" s="21" t="s">
        <v>96</v>
      </c>
      <c r="E56" s="32"/>
      <c r="F56" s="33"/>
      <c r="G56" s="28">
        <f>ROUND(E56*F56,0)</f>
        <v>0</v>
      </c>
      <c r="H56" s="25">
        <f>SUM(I56:V56)</f>
        <v>0</v>
      </c>
      <c r="I56" s="48"/>
      <c r="J56" s="46"/>
      <c r="K56" s="49"/>
      <c r="L56" s="46"/>
      <c r="M56" s="49"/>
      <c r="N56" s="46"/>
      <c r="O56" s="49"/>
      <c r="P56" s="46"/>
      <c r="Q56" s="49"/>
      <c r="R56" s="46"/>
      <c r="S56" s="49"/>
      <c r="T56" s="46"/>
      <c r="U56" s="46"/>
      <c r="V56" s="46"/>
      <c r="W56" s="46"/>
      <c r="X56" s="51"/>
      <c r="Y56" s="46"/>
      <c r="Z56" s="46"/>
      <c r="AA56" s="46"/>
      <c r="AB56" s="25"/>
      <c r="AC56" s="25"/>
      <c r="AD56" s="25"/>
      <c r="AE56" s="25"/>
      <c r="AF56" s="25"/>
      <c r="AG56" s="25"/>
      <c r="AH56" s="25"/>
    </row>
    <row r="57" s="5" customFormat="1" ht="21.95" customHeight="1" spans="1:27">
      <c r="A57" s="29" t="s">
        <v>97</v>
      </c>
      <c r="B57" s="30" t="s">
        <v>191</v>
      </c>
      <c r="C57" s="30" t="s">
        <v>192</v>
      </c>
      <c r="D57" s="21" t="s">
        <v>193</v>
      </c>
      <c r="E57" s="32">
        <v>2</v>
      </c>
      <c r="F57" s="33"/>
      <c r="G57" s="28"/>
      <c r="H57" s="25"/>
      <c r="I57" s="45"/>
      <c r="J57" s="46"/>
      <c r="K57" s="47"/>
      <c r="L57" s="46"/>
      <c r="M57" s="47"/>
      <c r="N57" s="46"/>
      <c r="O57" s="47"/>
      <c r="P57" s="46"/>
      <c r="Q57" s="47"/>
      <c r="R57" s="46"/>
      <c r="S57" s="47"/>
      <c r="T57" s="46"/>
      <c r="U57" s="50"/>
      <c r="V57" s="50"/>
      <c r="W57" s="50"/>
      <c r="X57" s="50"/>
      <c r="Y57" s="50"/>
      <c r="Z57" s="50"/>
      <c r="AA57" s="50"/>
    </row>
    <row r="58" s="4" customFormat="1" ht="21.95" customHeight="1" spans="1:34">
      <c r="A58" s="29" t="s">
        <v>101</v>
      </c>
      <c r="B58" s="30" t="s">
        <v>191</v>
      </c>
      <c r="C58" s="30" t="s">
        <v>194</v>
      </c>
      <c r="D58" s="34" t="s">
        <v>193</v>
      </c>
      <c r="E58" s="32">
        <v>1</v>
      </c>
      <c r="F58" s="33"/>
      <c r="G58" s="28"/>
      <c r="H58" s="25"/>
      <c r="I58" s="48"/>
      <c r="J58" s="46"/>
      <c r="K58" s="49"/>
      <c r="L58" s="46"/>
      <c r="M58" s="49"/>
      <c r="N58" s="46"/>
      <c r="O58" s="49"/>
      <c r="P58" s="46"/>
      <c r="Q58" s="49"/>
      <c r="R58" s="46"/>
      <c r="S58" s="49"/>
      <c r="T58" s="46"/>
      <c r="U58" s="46"/>
      <c r="V58" s="46"/>
      <c r="W58" s="46"/>
      <c r="X58" s="51"/>
      <c r="Y58" s="46"/>
      <c r="Z58" s="46"/>
      <c r="AA58" s="46"/>
      <c r="AB58" s="25"/>
      <c r="AC58" s="25"/>
      <c r="AD58" s="25"/>
      <c r="AE58" s="25"/>
      <c r="AF58" s="25"/>
      <c r="AG58" s="25"/>
      <c r="AH58" s="25"/>
    </row>
    <row r="59" s="4" customFormat="1" ht="21.95" customHeight="1" spans="1:34">
      <c r="A59" s="29" t="s">
        <v>195</v>
      </c>
      <c r="B59" s="30" t="s">
        <v>196</v>
      </c>
      <c r="C59" s="30" t="s">
        <v>197</v>
      </c>
      <c r="D59" s="34" t="s">
        <v>193</v>
      </c>
      <c r="E59" s="32">
        <v>5</v>
      </c>
      <c r="F59" s="33"/>
      <c r="G59" s="28"/>
      <c r="H59" s="25"/>
      <c r="I59" s="48"/>
      <c r="J59" s="46"/>
      <c r="K59" s="49"/>
      <c r="L59" s="46"/>
      <c r="M59" s="49"/>
      <c r="N59" s="46"/>
      <c r="O59" s="49"/>
      <c r="P59" s="46"/>
      <c r="Q59" s="49"/>
      <c r="R59" s="46"/>
      <c r="S59" s="49"/>
      <c r="T59" s="46"/>
      <c r="U59" s="46"/>
      <c r="V59" s="46"/>
      <c r="W59" s="46"/>
      <c r="X59" s="51"/>
      <c r="Y59" s="46"/>
      <c r="Z59" s="46"/>
      <c r="AA59" s="46"/>
      <c r="AB59" s="25"/>
      <c r="AC59" s="25"/>
      <c r="AD59" s="25"/>
      <c r="AE59" s="25"/>
      <c r="AF59" s="25"/>
      <c r="AG59" s="25"/>
      <c r="AH59" s="25"/>
    </row>
    <row r="60" s="4" customFormat="1" ht="21.95" customHeight="1" spans="1:34">
      <c r="A60" s="29" t="s">
        <v>220</v>
      </c>
      <c r="B60" s="30" t="s">
        <v>221</v>
      </c>
      <c r="C60" s="30"/>
      <c r="D60" s="34"/>
      <c r="E60" s="32"/>
      <c r="F60" s="33"/>
      <c r="G60" s="28"/>
      <c r="H60" s="25"/>
      <c r="I60" s="48"/>
      <c r="J60" s="46"/>
      <c r="K60" s="49"/>
      <c r="L60" s="46"/>
      <c r="M60" s="49"/>
      <c r="N60" s="46"/>
      <c r="O60" s="49"/>
      <c r="P60" s="46"/>
      <c r="Q60" s="49"/>
      <c r="R60" s="46"/>
      <c r="S60" s="49"/>
      <c r="T60" s="46"/>
      <c r="U60" s="46"/>
      <c r="V60" s="46"/>
      <c r="W60" s="46"/>
      <c r="X60" s="51"/>
      <c r="Y60" s="46"/>
      <c r="Z60" s="46"/>
      <c r="AA60" s="46"/>
      <c r="AB60" s="25"/>
      <c r="AC60" s="25"/>
      <c r="AD60" s="25"/>
      <c r="AE60" s="25"/>
      <c r="AF60" s="25"/>
      <c r="AG60" s="25"/>
      <c r="AH60" s="25"/>
    </row>
    <row r="61" s="4" customFormat="1" ht="21.95" customHeight="1" spans="1:34">
      <c r="A61" s="29" t="s">
        <v>97</v>
      </c>
      <c r="B61" s="30" t="s">
        <v>221</v>
      </c>
      <c r="C61" s="30" t="s">
        <v>222</v>
      </c>
      <c r="D61" s="34" t="s">
        <v>193</v>
      </c>
      <c r="E61" s="32">
        <v>1</v>
      </c>
      <c r="F61" s="41"/>
      <c r="G61" s="28"/>
      <c r="H61" s="25"/>
      <c r="I61" s="48"/>
      <c r="J61" s="46"/>
      <c r="K61" s="49"/>
      <c r="L61" s="46"/>
      <c r="M61" s="49"/>
      <c r="N61" s="46"/>
      <c r="O61" s="49"/>
      <c r="P61" s="46"/>
      <c r="Q61" s="49"/>
      <c r="R61" s="46"/>
      <c r="S61" s="49"/>
      <c r="T61" s="46"/>
      <c r="U61" s="46"/>
      <c r="V61" s="46"/>
      <c r="W61" s="46"/>
      <c r="X61" s="51"/>
      <c r="Y61" s="46"/>
      <c r="Z61" s="46"/>
      <c r="AA61" s="46"/>
      <c r="AB61" s="25"/>
      <c r="AC61" s="25"/>
      <c r="AD61" s="25"/>
      <c r="AE61" s="25"/>
      <c r="AF61" s="25"/>
      <c r="AG61" s="25"/>
      <c r="AH61" s="25"/>
    </row>
    <row r="62" s="4" customFormat="1" ht="21.95" customHeight="1" spans="1:34">
      <c r="A62" s="29" t="s">
        <v>202</v>
      </c>
      <c r="B62" s="30" t="s">
        <v>203</v>
      </c>
      <c r="C62" s="30" t="s">
        <v>204</v>
      </c>
      <c r="D62" s="34" t="s">
        <v>201</v>
      </c>
      <c r="E62" s="32">
        <v>12</v>
      </c>
      <c r="F62" s="33"/>
      <c r="G62" s="28"/>
      <c r="H62" s="25"/>
      <c r="I62" s="48"/>
      <c r="J62" s="46"/>
      <c r="K62" s="48"/>
      <c r="L62" s="46"/>
      <c r="M62" s="48"/>
      <c r="N62" s="46"/>
      <c r="O62" s="48"/>
      <c r="P62" s="46"/>
      <c r="Q62" s="48"/>
      <c r="R62" s="46"/>
      <c r="S62" s="48"/>
      <c r="T62" s="46"/>
      <c r="U62" s="48"/>
      <c r="V62" s="46"/>
      <c r="W62" s="48"/>
      <c r="X62" s="46"/>
      <c r="Y62" s="48"/>
      <c r="Z62" s="46"/>
      <c r="AA62" s="48"/>
      <c r="AB62" s="46"/>
      <c r="AC62" s="52"/>
      <c r="AD62" s="46"/>
      <c r="AE62" s="52"/>
      <c r="AF62" s="46"/>
      <c r="AG62" s="52"/>
      <c r="AH62" s="46"/>
    </row>
    <row r="63" s="4" customFormat="1" ht="21.95" customHeight="1" spans="1:34">
      <c r="A63" s="29" t="s">
        <v>205</v>
      </c>
      <c r="B63" s="30" t="s">
        <v>224</v>
      </c>
      <c r="C63" s="30"/>
      <c r="D63" s="34"/>
      <c r="E63" s="32"/>
      <c r="F63" s="33"/>
      <c r="G63" s="28"/>
      <c r="H63" s="25"/>
      <c r="I63" s="48"/>
      <c r="J63" s="46"/>
      <c r="K63" s="48"/>
      <c r="L63" s="46"/>
      <c r="M63" s="48"/>
      <c r="N63" s="46"/>
      <c r="O63" s="48"/>
      <c r="P63" s="46"/>
      <c r="Q63" s="48"/>
      <c r="R63" s="46"/>
      <c r="S63" s="48"/>
      <c r="T63" s="46"/>
      <c r="U63" s="48"/>
      <c r="V63" s="46"/>
      <c r="W63" s="48"/>
      <c r="X63" s="46"/>
      <c r="Y63" s="48"/>
      <c r="Z63" s="46"/>
      <c r="AA63" s="48"/>
      <c r="AB63" s="46"/>
      <c r="AC63" s="52"/>
      <c r="AD63" s="46"/>
      <c r="AE63" s="52"/>
      <c r="AF63" s="46"/>
      <c r="AG63" s="52"/>
      <c r="AH63" s="46"/>
    </row>
    <row r="64" s="4" customFormat="1" ht="30" customHeight="1" spans="1:34">
      <c r="A64" s="29" t="s">
        <v>97</v>
      </c>
      <c r="B64" s="30" t="s">
        <v>225</v>
      </c>
      <c r="C64" s="42" t="s">
        <v>235</v>
      </c>
      <c r="D64" s="34" t="s">
        <v>163</v>
      </c>
      <c r="E64" s="32">
        <v>484</v>
      </c>
      <c r="F64" s="33"/>
      <c r="G64" s="28"/>
      <c r="H64" s="25"/>
      <c r="I64" s="48"/>
      <c r="J64" s="46"/>
      <c r="K64" s="48"/>
      <c r="L64" s="46"/>
      <c r="M64" s="48"/>
      <c r="N64" s="46"/>
      <c r="O64" s="48"/>
      <c r="P64" s="46"/>
      <c r="Q64" s="48"/>
      <c r="R64" s="46"/>
      <c r="S64" s="48"/>
      <c r="T64" s="46"/>
      <c r="U64" s="48"/>
      <c r="V64" s="46"/>
      <c r="W64" s="48"/>
      <c r="X64" s="46"/>
      <c r="Y64" s="48"/>
      <c r="Z64" s="46"/>
      <c r="AA64" s="48"/>
      <c r="AB64" s="46"/>
      <c r="AC64" s="52"/>
      <c r="AD64" s="46"/>
      <c r="AE64" s="52"/>
      <c r="AF64" s="46"/>
      <c r="AG64" s="52"/>
      <c r="AH64" s="46"/>
    </row>
    <row r="65" s="4" customFormat="1" ht="21.95" customHeight="1" spans="1:34">
      <c r="A65" s="29" t="s">
        <v>101</v>
      </c>
      <c r="B65" s="30" t="s">
        <v>227</v>
      </c>
      <c r="C65" s="42" t="s">
        <v>228</v>
      </c>
      <c r="D65" s="34" t="s">
        <v>201</v>
      </c>
      <c r="E65" s="32">
        <v>7</v>
      </c>
      <c r="F65" s="33"/>
      <c r="G65" s="28"/>
      <c r="H65" s="25"/>
      <c r="I65" s="48"/>
      <c r="J65" s="46"/>
      <c r="K65" s="48"/>
      <c r="L65" s="46"/>
      <c r="M65" s="48"/>
      <c r="N65" s="46"/>
      <c r="O65" s="48"/>
      <c r="P65" s="46"/>
      <c r="Q65" s="48"/>
      <c r="R65" s="46"/>
      <c r="S65" s="48"/>
      <c r="T65" s="46"/>
      <c r="U65" s="48"/>
      <c r="V65" s="46"/>
      <c r="W65" s="48"/>
      <c r="X65" s="46"/>
      <c r="Y65" s="48"/>
      <c r="Z65" s="46"/>
      <c r="AA65" s="48"/>
      <c r="AB65" s="46"/>
      <c r="AC65" s="52"/>
      <c r="AD65" s="46"/>
      <c r="AE65" s="52"/>
      <c r="AF65" s="46"/>
      <c r="AG65" s="52"/>
      <c r="AH65" s="46"/>
    </row>
    <row r="66" s="4" customFormat="1" ht="21.95" customHeight="1" spans="1:34">
      <c r="A66" s="29" t="s">
        <v>195</v>
      </c>
      <c r="B66" s="30" t="s">
        <v>229</v>
      </c>
      <c r="C66" s="37" t="s">
        <v>230</v>
      </c>
      <c r="D66" s="34" t="s">
        <v>163</v>
      </c>
      <c r="E66" s="32">
        <v>130</v>
      </c>
      <c r="F66" s="33"/>
      <c r="G66" s="28"/>
      <c r="H66" s="25"/>
      <c r="I66" s="48"/>
      <c r="J66" s="46"/>
      <c r="K66" s="49"/>
      <c r="L66" s="46"/>
      <c r="M66" s="49"/>
      <c r="N66" s="46"/>
      <c r="O66" s="49"/>
      <c r="P66" s="46"/>
      <c r="Q66" s="49"/>
      <c r="R66" s="46"/>
      <c r="S66" s="49"/>
      <c r="T66" s="46"/>
      <c r="U66" s="46"/>
      <c r="V66" s="46"/>
      <c r="W66" s="46"/>
      <c r="X66" s="51"/>
      <c r="Y66" s="46"/>
      <c r="Z66" s="46"/>
      <c r="AA66" s="46"/>
      <c r="AB66" s="25"/>
      <c r="AC66" s="25"/>
      <c r="AD66" s="25"/>
      <c r="AE66" s="25"/>
      <c r="AF66" s="25"/>
      <c r="AG66" s="25"/>
      <c r="AH66" s="25"/>
    </row>
    <row r="67" s="4" customFormat="1" ht="21.95" customHeight="1" spans="1:34">
      <c r="A67" s="29" t="s">
        <v>231</v>
      </c>
      <c r="B67" s="30" t="s">
        <v>232</v>
      </c>
      <c r="C67" s="37" t="s">
        <v>233</v>
      </c>
      <c r="D67" s="34" t="s">
        <v>234</v>
      </c>
      <c r="E67" s="32">
        <v>4</v>
      </c>
      <c r="F67" s="33"/>
      <c r="G67" s="28"/>
      <c r="H67" s="25"/>
      <c r="I67" s="48"/>
      <c r="J67" s="46"/>
      <c r="K67" s="49"/>
      <c r="L67" s="46"/>
      <c r="M67" s="49"/>
      <c r="N67" s="46"/>
      <c r="O67" s="49"/>
      <c r="P67" s="46"/>
      <c r="Q67" s="49"/>
      <c r="R67" s="46"/>
      <c r="S67" s="49"/>
      <c r="T67" s="46"/>
      <c r="U67" s="46"/>
      <c r="V67" s="46"/>
      <c r="W67" s="46"/>
      <c r="X67" s="51"/>
      <c r="Y67" s="46"/>
      <c r="Z67" s="46"/>
      <c r="AA67" s="46"/>
      <c r="AB67" s="25"/>
      <c r="AC67" s="25"/>
      <c r="AD67" s="25"/>
      <c r="AE67" s="25"/>
      <c r="AF67" s="25"/>
      <c r="AG67" s="25"/>
      <c r="AH67" s="25"/>
    </row>
    <row r="68" s="4" customFormat="1" ht="21.95" customHeight="1" spans="1:34">
      <c r="A68" s="29" t="s">
        <v>211</v>
      </c>
      <c r="B68" s="30" t="s">
        <v>212</v>
      </c>
      <c r="C68" s="37" t="s">
        <v>213</v>
      </c>
      <c r="D68" s="34" t="s">
        <v>100</v>
      </c>
      <c r="E68" s="32">
        <f>367.5+10.8+6.4+21.6</f>
        <v>406.3</v>
      </c>
      <c r="F68" s="33"/>
      <c r="G68" s="28"/>
      <c r="H68" s="25"/>
      <c r="I68" s="48"/>
      <c r="J68" s="46"/>
      <c r="K68" s="49"/>
      <c r="L68" s="46"/>
      <c r="M68" s="49"/>
      <c r="N68" s="46"/>
      <c r="O68" s="49"/>
      <c r="P68" s="46"/>
      <c r="Q68" s="49"/>
      <c r="R68" s="46"/>
      <c r="S68" s="49"/>
      <c r="T68" s="46"/>
      <c r="U68" s="46"/>
      <c r="V68" s="46"/>
      <c r="W68" s="46"/>
      <c r="X68" s="51"/>
      <c r="Y68" s="46"/>
      <c r="Z68" s="46"/>
      <c r="AA68" s="46"/>
      <c r="AB68" s="25"/>
      <c r="AC68" s="25"/>
      <c r="AD68" s="25"/>
      <c r="AE68" s="25"/>
      <c r="AF68" s="25"/>
      <c r="AG68" s="25"/>
      <c r="AH68" s="25"/>
    </row>
    <row r="69" s="4" customFormat="1" ht="21.95" customHeight="1" spans="1:34">
      <c r="A69" s="35" t="s">
        <v>214</v>
      </c>
      <c r="B69" s="36" t="s">
        <v>215</v>
      </c>
      <c r="C69" s="37" t="s">
        <v>216</v>
      </c>
      <c r="D69" s="34" t="s">
        <v>201</v>
      </c>
      <c r="E69" s="32">
        <v>2</v>
      </c>
      <c r="F69" s="33"/>
      <c r="G69" s="28"/>
      <c r="H69" s="25"/>
      <c r="I69" s="48"/>
      <c r="J69" s="46"/>
      <c r="K69" s="48"/>
      <c r="L69" s="46"/>
      <c r="M69" s="48"/>
      <c r="N69" s="46"/>
      <c r="O69" s="48"/>
      <c r="P69" s="46"/>
      <c r="Q69" s="48"/>
      <c r="R69" s="46"/>
      <c r="S69" s="48"/>
      <c r="T69" s="46"/>
      <c r="U69" s="48"/>
      <c r="V69" s="46"/>
      <c r="W69" s="48"/>
      <c r="X69" s="46"/>
      <c r="Y69" s="48"/>
      <c r="Z69" s="46"/>
      <c r="AA69" s="48"/>
      <c r="AB69" s="46"/>
      <c r="AC69" s="52"/>
      <c r="AD69" s="46"/>
      <c r="AE69" s="52"/>
      <c r="AF69" s="46"/>
      <c r="AG69" s="52"/>
      <c r="AH69" s="46"/>
    </row>
    <row r="70" s="4" customFormat="1" ht="21.95" customHeight="1" spans="1:34">
      <c r="A70" s="35" t="s">
        <v>217</v>
      </c>
      <c r="B70" s="36" t="s">
        <v>218</v>
      </c>
      <c r="C70" s="37" t="s">
        <v>219</v>
      </c>
      <c r="D70" s="34" t="s">
        <v>201</v>
      </c>
      <c r="E70" s="32">
        <v>13</v>
      </c>
      <c r="F70" s="33"/>
      <c r="G70" s="28"/>
      <c r="H70" s="25"/>
      <c r="I70" s="48"/>
      <c r="J70" s="46"/>
      <c r="K70" s="48"/>
      <c r="L70" s="46"/>
      <c r="M70" s="48"/>
      <c r="N70" s="46"/>
      <c r="O70" s="48"/>
      <c r="P70" s="46"/>
      <c r="Q70" s="48"/>
      <c r="R70" s="46"/>
      <c r="S70" s="48"/>
      <c r="T70" s="46"/>
      <c r="U70" s="48"/>
      <c r="V70" s="46"/>
      <c r="W70" s="48"/>
      <c r="X70" s="46"/>
      <c r="Y70" s="48"/>
      <c r="Z70" s="46"/>
      <c r="AA70" s="48"/>
      <c r="AB70" s="46"/>
      <c r="AC70" s="52"/>
      <c r="AD70" s="46"/>
      <c r="AE70" s="52"/>
      <c r="AF70" s="46"/>
      <c r="AG70" s="52"/>
      <c r="AH70" s="46"/>
    </row>
    <row r="71" s="4" customFormat="1" ht="21.95" customHeight="1" spans="1:34">
      <c r="A71" s="39" t="s">
        <v>116</v>
      </c>
      <c r="B71" s="40" t="s">
        <v>115</v>
      </c>
      <c r="C71" s="37"/>
      <c r="D71" s="34"/>
      <c r="E71" s="32"/>
      <c r="F71" s="33"/>
      <c r="G71" s="28"/>
      <c r="H71" s="25"/>
      <c r="I71" s="25"/>
      <c r="J71" s="25"/>
      <c r="K71" s="25"/>
      <c r="L71" s="25"/>
      <c r="M71" s="25"/>
      <c r="N71" s="25"/>
      <c r="Y71" s="25"/>
      <c r="Z71" s="25"/>
      <c r="AA71" s="25"/>
      <c r="AB71" s="25"/>
      <c r="AC71" s="25"/>
      <c r="AD71" s="25"/>
      <c r="AE71" s="25"/>
      <c r="AF71" s="25"/>
      <c r="AG71" s="25"/>
      <c r="AH71" s="25"/>
    </row>
    <row r="72" s="4" customFormat="1" ht="21.95" customHeight="1" spans="1:34">
      <c r="A72" s="29" t="s">
        <v>188</v>
      </c>
      <c r="B72" s="30" t="s">
        <v>189</v>
      </c>
      <c r="C72" s="31"/>
      <c r="D72" s="21" t="s">
        <v>96</v>
      </c>
      <c r="E72" s="32"/>
      <c r="F72" s="33"/>
      <c r="G72" s="28"/>
      <c r="H72" s="25">
        <f>SUM(I72:V72)</f>
        <v>0</v>
      </c>
      <c r="I72" s="48"/>
      <c r="J72" s="46"/>
      <c r="K72" s="46"/>
      <c r="L72" s="46"/>
      <c r="M72" s="46"/>
      <c r="N72" s="46"/>
      <c r="O72" s="46"/>
      <c r="P72" s="46"/>
      <c r="Q72" s="46"/>
      <c r="R72" s="46"/>
      <c r="S72" s="46"/>
      <c r="T72" s="46"/>
      <c r="U72" s="46"/>
      <c r="V72" s="46"/>
      <c r="W72" s="46"/>
      <c r="X72" s="51"/>
      <c r="Y72" s="46"/>
      <c r="Z72" s="46"/>
      <c r="AA72" s="46"/>
      <c r="AB72" s="25"/>
      <c r="AC72" s="25"/>
      <c r="AD72" s="25"/>
      <c r="AE72" s="25"/>
      <c r="AF72" s="25"/>
      <c r="AG72" s="25"/>
      <c r="AH72" s="25"/>
    </row>
    <row r="73" s="4" customFormat="1" ht="21.95" customHeight="1" spans="1:34">
      <c r="A73" s="29" t="s">
        <v>190</v>
      </c>
      <c r="B73" s="30" t="s">
        <v>191</v>
      </c>
      <c r="C73" s="31"/>
      <c r="D73" s="21" t="s">
        <v>96</v>
      </c>
      <c r="E73" s="32"/>
      <c r="F73" s="33"/>
      <c r="G73" s="28"/>
      <c r="H73" s="25">
        <f>SUM(I73:V73)</f>
        <v>0</v>
      </c>
      <c r="I73" s="48"/>
      <c r="J73" s="46"/>
      <c r="K73" s="49"/>
      <c r="L73" s="46"/>
      <c r="M73" s="49"/>
      <c r="N73" s="46"/>
      <c r="O73" s="49"/>
      <c r="P73" s="46"/>
      <c r="Q73" s="49"/>
      <c r="R73" s="46"/>
      <c r="S73" s="49"/>
      <c r="T73" s="46"/>
      <c r="U73" s="46"/>
      <c r="V73" s="46"/>
      <c r="W73" s="46"/>
      <c r="X73" s="51"/>
      <c r="Y73" s="46"/>
      <c r="Z73" s="46"/>
      <c r="AA73" s="46"/>
      <c r="AB73" s="25"/>
      <c r="AC73" s="25"/>
      <c r="AD73" s="25"/>
      <c r="AE73" s="25"/>
      <c r="AF73" s="25"/>
      <c r="AG73" s="25"/>
      <c r="AH73" s="25"/>
    </row>
    <row r="74" s="5" customFormat="1" ht="21.95" customHeight="1" spans="1:27">
      <c r="A74" s="29" t="s">
        <v>97</v>
      </c>
      <c r="B74" s="30" t="s">
        <v>191</v>
      </c>
      <c r="C74" s="30" t="s">
        <v>192</v>
      </c>
      <c r="D74" s="21" t="s">
        <v>193</v>
      </c>
      <c r="E74" s="32">
        <v>1</v>
      </c>
      <c r="F74" s="33"/>
      <c r="G74" s="28"/>
      <c r="H74" s="25"/>
      <c r="I74" s="45"/>
      <c r="J74" s="46"/>
      <c r="K74" s="47"/>
      <c r="L74" s="46"/>
      <c r="M74" s="47"/>
      <c r="N74" s="46"/>
      <c r="O74" s="47"/>
      <c r="P74" s="46"/>
      <c r="Q74" s="47"/>
      <c r="R74" s="46"/>
      <c r="S74" s="47"/>
      <c r="T74" s="46"/>
      <c r="U74" s="50"/>
      <c r="V74" s="50"/>
      <c r="W74" s="50"/>
      <c r="X74" s="50"/>
      <c r="Y74" s="50"/>
      <c r="Z74" s="50"/>
      <c r="AA74" s="50"/>
    </row>
    <row r="75" s="4" customFormat="1" ht="21.95" customHeight="1" spans="1:34">
      <c r="A75" s="29" t="s">
        <v>202</v>
      </c>
      <c r="B75" s="30" t="s">
        <v>203</v>
      </c>
      <c r="C75" s="30" t="s">
        <v>204</v>
      </c>
      <c r="D75" s="34" t="s">
        <v>201</v>
      </c>
      <c r="E75" s="32">
        <v>4</v>
      </c>
      <c r="F75" s="33"/>
      <c r="G75" s="28"/>
      <c r="H75" s="25"/>
      <c r="I75" s="48"/>
      <c r="J75" s="46"/>
      <c r="K75" s="48"/>
      <c r="L75" s="46"/>
      <c r="M75" s="48"/>
      <c r="N75" s="46"/>
      <c r="O75" s="48"/>
      <c r="P75" s="46"/>
      <c r="Q75" s="48"/>
      <c r="R75" s="46"/>
      <c r="S75" s="48"/>
      <c r="T75" s="46"/>
      <c r="U75" s="48"/>
      <c r="V75" s="46"/>
      <c r="W75" s="48"/>
      <c r="X75" s="46"/>
      <c r="Y75" s="48"/>
      <c r="Z75" s="46"/>
      <c r="AA75" s="48"/>
      <c r="AB75" s="46"/>
      <c r="AC75" s="52"/>
      <c r="AD75" s="46"/>
      <c r="AE75" s="52"/>
      <c r="AF75" s="46"/>
      <c r="AG75" s="52"/>
      <c r="AH75" s="46"/>
    </row>
    <row r="76" s="4" customFormat="1" ht="21.95" customHeight="1" spans="1:34">
      <c r="A76" s="39" t="s">
        <v>118</v>
      </c>
      <c r="B76" s="40" t="s">
        <v>117</v>
      </c>
      <c r="C76" s="37"/>
      <c r="D76" s="34"/>
      <c r="E76" s="32"/>
      <c r="F76" s="33"/>
      <c r="G76" s="28">
        <f>ROUND(E76*F76,0)</f>
        <v>0</v>
      </c>
      <c r="H76" s="25"/>
      <c r="I76" s="48"/>
      <c r="J76" s="46"/>
      <c r="K76" s="48"/>
      <c r="L76" s="46"/>
      <c r="M76" s="48"/>
      <c r="N76" s="46"/>
      <c r="O76" s="48"/>
      <c r="P76" s="46"/>
      <c r="Q76" s="48"/>
      <c r="R76" s="46"/>
      <c r="S76" s="48"/>
      <c r="T76" s="46"/>
      <c r="U76" s="48"/>
      <c r="V76" s="46"/>
      <c r="W76" s="48"/>
      <c r="X76" s="46"/>
      <c r="Y76" s="48"/>
      <c r="Z76" s="46"/>
      <c r="AA76" s="48"/>
      <c r="AB76" s="46"/>
      <c r="AC76" s="52"/>
      <c r="AD76" s="46"/>
      <c r="AE76" s="52"/>
      <c r="AF76" s="46"/>
      <c r="AG76" s="52"/>
      <c r="AH76" s="46"/>
    </row>
    <row r="77" s="5" customFormat="1" ht="21.95" customHeight="1" spans="1:27">
      <c r="A77" s="29" t="s">
        <v>188</v>
      </c>
      <c r="B77" s="30" t="s">
        <v>189</v>
      </c>
      <c r="C77" s="31"/>
      <c r="D77" s="21" t="s">
        <v>96</v>
      </c>
      <c r="E77" s="32"/>
      <c r="F77" s="33"/>
      <c r="G77" s="28">
        <f>ROUND(E77*F77,0)</f>
        <v>0</v>
      </c>
      <c r="H77" s="25">
        <f>SUM(I77:V77)</f>
        <v>0</v>
      </c>
      <c r="I77" s="45"/>
      <c r="J77" s="46"/>
      <c r="K77" s="47"/>
      <c r="L77" s="46"/>
      <c r="M77" s="47"/>
      <c r="N77" s="46"/>
      <c r="O77" s="47"/>
      <c r="P77" s="46"/>
      <c r="Q77" s="47"/>
      <c r="R77" s="46"/>
      <c r="S77" s="47"/>
      <c r="T77" s="46"/>
      <c r="U77" s="50"/>
      <c r="V77" s="50"/>
      <c r="W77" s="50"/>
      <c r="X77" s="50"/>
      <c r="Y77" s="50"/>
      <c r="Z77" s="50"/>
      <c r="AA77" s="50"/>
    </row>
    <row r="78" s="5" customFormat="1" ht="21.95" customHeight="1" spans="1:27">
      <c r="A78" s="29" t="s">
        <v>190</v>
      </c>
      <c r="B78" s="30" t="s">
        <v>191</v>
      </c>
      <c r="C78" s="31"/>
      <c r="D78" s="21"/>
      <c r="E78" s="32"/>
      <c r="F78" s="33"/>
      <c r="G78" s="28">
        <f>ROUND(E78*F78,0)</f>
        <v>0</v>
      </c>
      <c r="H78" s="25"/>
      <c r="I78" s="45"/>
      <c r="J78" s="46"/>
      <c r="K78" s="47"/>
      <c r="L78" s="46"/>
      <c r="M78" s="47"/>
      <c r="N78" s="46"/>
      <c r="O78" s="47"/>
      <c r="P78" s="46"/>
      <c r="Q78" s="47"/>
      <c r="R78" s="46"/>
      <c r="S78" s="47"/>
      <c r="T78" s="46"/>
      <c r="U78" s="50"/>
      <c r="V78" s="50"/>
      <c r="W78" s="50"/>
      <c r="X78" s="50"/>
      <c r="Y78" s="50"/>
      <c r="Z78" s="50"/>
      <c r="AA78" s="50"/>
    </row>
    <row r="79" s="5" customFormat="1" ht="21.95" customHeight="1" spans="1:27">
      <c r="A79" s="29" t="s">
        <v>97</v>
      </c>
      <c r="B79" s="30" t="s">
        <v>191</v>
      </c>
      <c r="C79" s="30" t="s">
        <v>192</v>
      </c>
      <c r="D79" s="21" t="s">
        <v>193</v>
      </c>
      <c r="E79" s="32">
        <v>1</v>
      </c>
      <c r="F79" s="33"/>
      <c r="G79" s="28"/>
      <c r="H79" s="25"/>
      <c r="I79" s="45"/>
      <c r="J79" s="46"/>
      <c r="K79" s="47"/>
      <c r="L79" s="46"/>
      <c r="M79" s="47"/>
      <c r="N79" s="46"/>
      <c r="O79" s="47"/>
      <c r="P79" s="46"/>
      <c r="Q79" s="47"/>
      <c r="R79" s="46"/>
      <c r="S79" s="47"/>
      <c r="T79" s="46"/>
      <c r="U79" s="50"/>
      <c r="V79" s="50"/>
      <c r="W79" s="50"/>
      <c r="X79" s="50"/>
      <c r="Y79" s="50"/>
      <c r="Z79" s="50"/>
      <c r="AA79" s="50"/>
    </row>
    <row r="80" s="4" customFormat="1" ht="21.95" customHeight="1" spans="1:34">
      <c r="A80" s="29" t="s">
        <v>101</v>
      </c>
      <c r="B80" s="30" t="s">
        <v>191</v>
      </c>
      <c r="C80" s="30" t="s">
        <v>194</v>
      </c>
      <c r="D80" s="34" t="s">
        <v>193</v>
      </c>
      <c r="E80" s="32">
        <v>1</v>
      </c>
      <c r="F80" s="33"/>
      <c r="G80" s="28"/>
      <c r="H80" s="25"/>
      <c r="I80" s="48"/>
      <c r="J80" s="46"/>
      <c r="K80" s="49"/>
      <c r="L80" s="46"/>
      <c r="M80" s="49"/>
      <c r="N80" s="46"/>
      <c r="O80" s="49"/>
      <c r="P80" s="46"/>
      <c r="Q80" s="49"/>
      <c r="R80" s="46"/>
      <c r="S80" s="49"/>
      <c r="T80" s="46"/>
      <c r="U80" s="46"/>
      <c r="V80" s="46"/>
      <c r="W80" s="46"/>
      <c r="X80" s="51"/>
      <c r="Y80" s="46"/>
      <c r="Z80" s="46"/>
      <c r="AA80" s="46"/>
      <c r="AB80" s="25"/>
      <c r="AC80" s="25"/>
      <c r="AD80" s="25"/>
      <c r="AE80" s="25"/>
      <c r="AF80" s="25"/>
      <c r="AG80" s="25"/>
      <c r="AH80" s="25"/>
    </row>
    <row r="81" s="4" customFormat="1" ht="21.95" customHeight="1" spans="1:34">
      <c r="A81" s="29" t="s">
        <v>195</v>
      </c>
      <c r="B81" s="30" t="s">
        <v>196</v>
      </c>
      <c r="C81" s="30" t="s">
        <v>197</v>
      </c>
      <c r="D81" s="34" t="s">
        <v>193</v>
      </c>
      <c r="E81" s="32">
        <v>1</v>
      </c>
      <c r="F81" s="33"/>
      <c r="G81" s="28"/>
      <c r="H81" s="25"/>
      <c r="I81" s="48"/>
      <c r="J81" s="46"/>
      <c r="K81" s="49"/>
      <c r="L81" s="46"/>
      <c r="M81" s="49"/>
      <c r="N81" s="46"/>
      <c r="O81" s="49"/>
      <c r="P81" s="46"/>
      <c r="Q81" s="49"/>
      <c r="R81" s="46"/>
      <c r="S81" s="49"/>
      <c r="T81" s="46"/>
      <c r="U81" s="46"/>
      <c r="V81" s="46"/>
      <c r="W81" s="46"/>
      <c r="X81" s="51"/>
      <c r="Y81" s="46"/>
      <c r="Z81" s="46"/>
      <c r="AA81" s="46"/>
      <c r="AB81" s="25"/>
      <c r="AC81" s="25"/>
      <c r="AD81" s="25"/>
      <c r="AE81" s="25"/>
      <c r="AF81" s="25"/>
      <c r="AG81" s="25"/>
      <c r="AH81" s="25"/>
    </row>
    <row r="82" s="4" customFormat="1" ht="21.95" customHeight="1" spans="1:34">
      <c r="A82" s="29" t="s">
        <v>202</v>
      </c>
      <c r="B82" s="30" t="s">
        <v>203</v>
      </c>
      <c r="C82" s="30" t="s">
        <v>204</v>
      </c>
      <c r="D82" s="34" t="s">
        <v>201</v>
      </c>
      <c r="E82" s="32">
        <v>14</v>
      </c>
      <c r="F82" s="33"/>
      <c r="G82" s="28"/>
      <c r="H82" s="25"/>
      <c r="I82" s="48"/>
      <c r="J82" s="46"/>
      <c r="K82" s="48"/>
      <c r="L82" s="46"/>
      <c r="M82" s="48"/>
      <c r="N82" s="46"/>
      <c r="O82" s="48"/>
      <c r="P82" s="46"/>
      <c r="Q82" s="48"/>
      <c r="R82" s="46"/>
      <c r="S82" s="48"/>
      <c r="T82" s="46"/>
      <c r="U82" s="48"/>
      <c r="V82" s="46"/>
      <c r="W82" s="48"/>
      <c r="X82" s="46"/>
      <c r="Y82" s="48"/>
      <c r="Z82" s="46"/>
      <c r="AA82" s="48"/>
      <c r="AB82" s="46"/>
      <c r="AC82" s="52"/>
      <c r="AD82" s="46"/>
      <c r="AE82" s="52"/>
      <c r="AF82" s="46"/>
      <c r="AG82" s="52"/>
      <c r="AH82" s="46"/>
    </row>
    <row r="83" s="4" customFormat="1" ht="21.95" customHeight="1" spans="1:34">
      <c r="A83" s="29" t="s">
        <v>211</v>
      </c>
      <c r="B83" s="30" t="s">
        <v>212</v>
      </c>
      <c r="C83" s="37" t="s">
        <v>213</v>
      </c>
      <c r="D83" s="34" t="s">
        <v>100</v>
      </c>
      <c r="E83" s="32">
        <f>91.5+1.8+4</f>
        <v>97.3</v>
      </c>
      <c r="F83" s="33"/>
      <c r="G83" s="28"/>
      <c r="H83" s="25"/>
      <c r="I83" s="48"/>
      <c r="J83" s="46"/>
      <c r="K83" s="48"/>
      <c r="L83" s="46"/>
      <c r="M83" s="48"/>
      <c r="N83" s="46"/>
      <c r="O83" s="48"/>
      <c r="P83" s="46"/>
      <c r="Q83" s="48"/>
      <c r="R83" s="46"/>
      <c r="S83" s="48"/>
      <c r="T83" s="46"/>
      <c r="U83" s="48"/>
      <c r="V83" s="46"/>
      <c r="W83" s="48"/>
      <c r="X83" s="46"/>
      <c r="Y83" s="48"/>
      <c r="Z83" s="46"/>
      <c r="AA83" s="48"/>
      <c r="AB83" s="46"/>
      <c r="AC83" s="52"/>
      <c r="AD83" s="46"/>
      <c r="AE83" s="52"/>
      <c r="AF83" s="46"/>
      <c r="AG83" s="52"/>
      <c r="AH83" s="46"/>
    </row>
    <row r="84" s="4" customFormat="1" ht="21.95" customHeight="1" spans="1:34">
      <c r="A84" s="35" t="s">
        <v>214</v>
      </c>
      <c r="B84" s="36" t="s">
        <v>215</v>
      </c>
      <c r="C84" s="37" t="s">
        <v>216</v>
      </c>
      <c r="D84" s="34" t="s">
        <v>201</v>
      </c>
      <c r="E84" s="32">
        <v>1</v>
      </c>
      <c r="F84" s="33"/>
      <c r="G84" s="28"/>
      <c r="H84" s="25"/>
      <c r="I84" s="48"/>
      <c r="J84" s="46"/>
      <c r="K84" s="48"/>
      <c r="L84" s="46"/>
      <c r="M84" s="48"/>
      <c r="N84" s="46"/>
      <c r="O84" s="48"/>
      <c r="P84" s="46"/>
      <c r="Q84" s="48"/>
      <c r="R84" s="46"/>
      <c r="S84" s="48"/>
      <c r="T84" s="46"/>
      <c r="U84" s="48"/>
      <c r="V84" s="46"/>
      <c r="W84" s="48"/>
      <c r="X84" s="46"/>
      <c r="Y84" s="48"/>
      <c r="Z84" s="46"/>
      <c r="AA84" s="48"/>
      <c r="AB84" s="46"/>
      <c r="AC84" s="52"/>
      <c r="AD84" s="46"/>
      <c r="AE84" s="52"/>
      <c r="AF84" s="46"/>
      <c r="AG84" s="52"/>
      <c r="AH84" s="46"/>
    </row>
    <row r="85" s="4" customFormat="1" ht="21.95" customHeight="1" spans="1:34">
      <c r="A85" s="35" t="s">
        <v>217</v>
      </c>
      <c r="B85" s="36" t="s">
        <v>218</v>
      </c>
      <c r="C85" s="37" t="s">
        <v>219</v>
      </c>
      <c r="D85" s="34" t="s">
        <v>201</v>
      </c>
      <c r="E85" s="32">
        <v>3</v>
      </c>
      <c r="F85" s="33"/>
      <c r="G85" s="28"/>
      <c r="H85" s="25"/>
      <c r="I85" s="48"/>
      <c r="J85" s="46"/>
      <c r="K85" s="48"/>
      <c r="L85" s="46"/>
      <c r="M85" s="48"/>
      <c r="N85" s="46"/>
      <c r="O85" s="48"/>
      <c r="P85" s="46"/>
      <c r="Q85" s="48"/>
      <c r="R85" s="46"/>
      <c r="S85" s="48"/>
      <c r="T85" s="46"/>
      <c r="U85" s="48"/>
      <c r="V85" s="46"/>
      <c r="W85" s="48"/>
      <c r="X85" s="46"/>
      <c r="Y85" s="48"/>
      <c r="Z85" s="46"/>
      <c r="AA85" s="48"/>
      <c r="AB85" s="46"/>
      <c r="AC85" s="52"/>
      <c r="AD85" s="46"/>
      <c r="AE85" s="52"/>
      <c r="AF85" s="46"/>
      <c r="AG85" s="52"/>
      <c r="AH85" s="46"/>
    </row>
    <row r="86" s="4" customFormat="1" ht="21.95" customHeight="1" spans="1:34">
      <c r="A86" s="39" t="s">
        <v>120</v>
      </c>
      <c r="B86" s="40" t="s">
        <v>184</v>
      </c>
      <c r="C86" s="37"/>
      <c r="D86" s="34"/>
      <c r="E86" s="32"/>
      <c r="F86" s="33"/>
      <c r="G86" s="28">
        <f>ROUND(E86*F86,0)</f>
        <v>0</v>
      </c>
      <c r="H86" s="25"/>
      <c r="I86" s="48"/>
      <c r="J86" s="46"/>
      <c r="K86" s="48"/>
      <c r="L86" s="46"/>
      <c r="M86" s="48"/>
      <c r="N86" s="46"/>
      <c r="O86" s="48"/>
      <c r="P86" s="46"/>
      <c r="Q86" s="48"/>
      <c r="R86" s="46"/>
      <c r="S86" s="48"/>
      <c r="T86" s="46"/>
      <c r="U86" s="48"/>
      <c r="V86" s="46"/>
      <c r="W86" s="48"/>
      <c r="X86" s="46"/>
      <c r="Y86" s="48"/>
      <c r="Z86" s="46"/>
      <c r="AA86" s="48"/>
      <c r="AB86" s="46"/>
      <c r="AC86" s="52"/>
      <c r="AD86" s="46"/>
      <c r="AE86" s="52"/>
      <c r="AF86" s="46"/>
      <c r="AG86" s="52"/>
      <c r="AH86" s="46"/>
    </row>
    <row r="87" s="5" customFormat="1" ht="21.95" customHeight="1" spans="1:27">
      <c r="A87" s="29" t="s">
        <v>188</v>
      </c>
      <c r="B87" s="30" t="s">
        <v>189</v>
      </c>
      <c r="C87" s="31"/>
      <c r="D87" s="21" t="s">
        <v>96</v>
      </c>
      <c r="E87" s="32"/>
      <c r="F87" s="33"/>
      <c r="G87" s="28">
        <f>ROUND(E87*F87,0)</f>
        <v>0</v>
      </c>
      <c r="H87" s="25">
        <v>0</v>
      </c>
      <c r="I87" s="45"/>
      <c r="J87" s="46"/>
      <c r="K87" s="47"/>
      <c r="L87" s="46"/>
      <c r="M87" s="47"/>
      <c r="N87" s="46"/>
      <c r="O87" s="47"/>
      <c r="P87" s="46"/>
      <c r="Q87" s="47"/>
      <c r="R87" s="46"/>
      <c r="S87" s="47"/>
      <c r="T87" s="46"/>
      <c r="U87" s="50"/>
      <c r="V87" s="50"/>
      <c r="W87" s="50"/>
      <c r="X87" s="50"/>
      <c r="Y87" s="50"/>
      <c r="Z87" s="50"/>
      <c r="AA87" s="50"/>
    </row>
    <row r="88" s="5" customFormat="1" ht="21.95" customHeight="1" spans="1:27">
      <c r="A88" s="29" t="s">
        <v>190</v>
      </c>
      <c r="B88" s="30" t="s">
        <v>191</v>
      </c>
      <c r="C88" s="31"/>
      <c r="D88" s="21"/>
      <c r="E88" s="32"/>
      <c r="F88" s="33"/>
      <c r="G88" s="28">
        <f>ROUND(E88*F88,0)</f>
        <v>0</v>
      </c>
      <c r="H88" s="25"/>
      <c r="I88" s="45"/>
      <c r="J88" s="46"/>
      <c r="K88" s="47"/>
      <c r="L88" s="46"/>
      <c r="M88" s="47"/>
      <c r="N88" s="46"/>
      <c r="O88" s="47"/>
      <c r="P88" s="46"/>
      <c r="Q88" s="47"/>
      <c r="R88" s="46"/>
      <c r="S88" s="47"/>
      <c r="T88" s="46"/>
      <c r="U88" s="50"/>
      <c r="V88" s="50"/>
      <c r="W88" s="50"/>
      <c r="X88" s="50"/>
      <c r="Y88" s="50"/>
      <c r="Z88" s="50"/>
      <c r="AA88" s="50"/>
    </row>
    <row r="89" s="4" customFormat="1" ht="21.95" customHeight="1" spans="1:34">
      <c r="A89" s="29" t="s">
        <v>195</v>
      </c>
      <c r="B89" s="30" t="s">
        <v>196</v>
      </c>
      <c r="C89" s="30" t="s">
        <v>197</v>
      </c>
      <c r="D89" s="34" t="s">
        <v>193</v>
      </c>
      <c r="E89" s="32">
        <v>1</v>
      </c>
      <c r="F89" s="33"/>
      <c r="G89" s="28"/>
      <c r="H89" s="25"/>
      <c r="I89" s="48"/>
      <c r="J89" s="46"/>
      <c r="K89" s="49"/>
      <c r="L89" s="46"/>
      <c r="M89" s="49"/>
      <c r="N89" s="46"/>
      <c r="O89" s="49"/>
      <c r="P89" s="46"/>
      <c r="Q89" s="49"/>
      <c r="R89" s="46"/>
      <c r="S89" s="49"/>
      <c r="T89" s="46"/>
      <c r="U89" s="46"/>
      <c r="V89" s="46"/>
      <c r="W89" s="46"/>
      <c r="X89" s="51"/>
      <c r="Y89" s="46"/>
      <c r="Z89" s="46"/>
      <c r="AA89" s="46"/>
      <c r="AB89" s="25"/>
      <c r="AC89" s="25"/>
      <c r="AD89" s="25"/>
      <c r="AE89" s="25"/>
      <c r="AF89" s="25"/>
      <c r="AG89" s="25"/>
      <c r="AH89" s="25"/>
    </row>
    <row r="90" s="4" customFormat="1" ht="21.95" customHeight="1" spans="1:34">
      <c r="A90" s="29" t="s">
        <v>202</v>
      </c>
      <c r="B90" s="30" t="s">
        <v>203</v>
      </c>
      <c r="C90" s="30" t="s">
        <v>204</v>
      </c>
      <c r="D90" s="34" t="s">
        <v>201</v>
      </c>
      <c r="E90" s="32">
        <v>6</v>
      </c>
      <c r="F90" s="33"/>
      <c r="G90" s="28"/>
      <c r="H90" s="25"/>
      <c r="I90" s="48"/>
      <c r="J90" s="46"/>
      <c r="K90" s="48"/>
      <c r="L90" s="46"/>
      <c r="M90" s="48"/>
      <c r="N90" s="46"/>
      <c r="O90" s="48"/>
      <c r="P90" s="46"/>
      <c r="Q90" s="48"/>
      <c r="R90" s="46"/>
      <c r="S90" s="48"/>
      <c r="T90" s="46"/>
      <c r="U90" s="48"/>
      <c r="V90" s="46"/>
      <c r="W90" s="48"/>
      <c r="X90" s="46"/>
      <c r="Y90" s="48"/>
      <c r="Z90" s="46"/>
      <c r="AA90" s="48"/>
      <c r="AB90" s="46"/>
      <c r="AC90" s="52"/>
      <c r="AD90" s="46"/>
      <c r="AE90" s="52"/>
      <c r="AF90" s="46"/>
      <c r="AG90" s="52"/>
      <c r="AH90" s="46"/>
    </row>
    <row r="91" s="4" customFormat="1" ht="21.95" customHeight="1" spans="1:34">
      <c r="A91" s="29" t="s">
        <v>211</v>
      </c>
      <c r="B91" s="30" t="s">
        <v>212</v>
      </c>
      <c r="C91" s="37" t="s">
        <v>213</v>
      </c>
      <c r="D91" s="34" t="s">
        <v>100</v>
      </c>
      <c r="E91" s="32">
        <f>70.5+0.24</f>
        <v>70.74</v>
      </c>
      <c r="F91" s="33"/>
      <c r="G91" s="28"/>
      <c r="H91" s="25"/>
      <c r="I91" s="48"/>
      <c r="J91" s="46"/>
      <c r="K91" s="48"/>
      <c r="L91" s="46"/>
      <c r="M91" s="48"/>
      <c r="N91" s="46"/>
      <c r="O91" s="48"/>
      <c r="P91" s="46"/>
      <c r="Q91" s="48"/>
      <c r="R91" s="46"/>
      <c r="S91" s="48"/>
      <c r="T91" s="46"/>
      <c r="U91" s="48"/>
      <c r="V91" s="46"/>
      <c r="W91" s="48"/>
      <c r="X91" s="46"/>
      <c r="Y91" s="48"/>
      <c r="Z91" s="46"/>
      <c r="AA91" s="48"/>
      <c r="AB91" s="46"/>
      <c r="AC91" s="52"/>
      <c r="AD91" s="46"/>
      <c r="AE91" s="52"/>
      <c r="AF91" s="46"/>
      <c r="AG91" s="52"/>
      <c r="AH91" s="46"/>
    </row>
    <row r="92" s="4" customFormat="1" ht="21.95" customHeight="1" spans="1:34">
      <c r="A92" s="35" t="s">
        <v>217</v>
      </c>
      <c r="B92" s="36" t="s">
        <v>218</v>
      </c>
      <c r="C92" s="37" t="s">
        <v>219</v>
      </c>
      <c r="D92" s="34" t="s">
        <v>201</v>
      </c>
      <c r="E92" s="32">
        <v>2</v>
      </c>
      <c r="F92" s="33"/>
      <c r="G92" s="28"/>
      <c r="H92" s="25"/>
      <c r="I92" s="48"/>
      <c r="J92" s="46"/>
      <c r="K92" s="48"/>
      <c r="L92" s="46"/>
      <c r="M92" s="48"/>
      <c r="N92" s="46"/>
      <c r="O92" s="48"/>
      <c r="P92" s="46"/>
      <c r="Q92" s="48"/>
      <c r="R92" s="46"/>
      <c r="S92" s="48"/>
      <c r="T92" s="46"/>
      <c r="U92" s="48"/>
      <c r="V92" s="46"/>
      <c r="W92" s="48"/>
      <c r="X92" s="46"/>
      <c r="Y92" s="48"/>
      <c r="Z92" s="46"/>
      <c r="AA92" s="48"/>
      <c r="AB92" s="46"/>
      <c r="AC92" s="52"/>
      <c r="AD92" s="46"/>
      <c r="AE92" s="52"/>
      <c r="AF92" s="46"/>
      <c r="AG92" s="52"/>
      <c r="AH92" s="46"/>
    </row>
    <row r="93" s="4" customFormat="1" ht="21.95" customHeight="1" spans="1:34">
      <c r="A93" s="26" t="s">
        <v>236</v>
      </c>
      <c r="B93" s="27" t="s">
        <v>119</v>
      </c>
      <c r="C93" s="21"/>
      <c r="D93" s="21"/>
      <c r="E93" s="22"/>
      <c r="F93" s="23"/>
      <c r="G93" s="28"/>
      <c r="H93" s="25"/>
      <c r="I93" s="25"/>
      <c r="J93" s="25"/>
      <c r="K93" s="25"/>
      <c r="L93" s="25"/>
      <c r="M93" s="25"/>
      <c r="N93" s="25"/>
      <c r="Y93" s="25"/>
      <c r="Z93" s="25"/>
      <c r="AA93" s="25"/>
      <c r="AB93" s="25"/>
      <c r="AC93" s="25"/>
      <c r="AD93" s="25"/>
      <c r="AE93" s="25"/>
      <c r="AF93" s="25"/>
      <c r="AG93" s="25"/>
      <c r="AH93" s="25"/>
    </row>
    <row r="94" s="5" customFormat="1" ht="21.95" customHeight="1" spans="1:27">
      <c r="A94" s="29" t="s">
        <v>188</v>
      </c>
      <c r="B94" s="30" t="s">
        <v>189</v>
      </c>
      <c r="C94" s="31"/>
      <c r="D94" s="21" t="s">
        <v>96</v>
      </c>
      <c r="E94" s="32"/>
      <c r="F94" s="33"/>
      <c r="G94" s="28"/>
      <c r="H94" s="25">
        <f>SUM(I94:V94)</f>
        <v>0</v>
      </c>
      <c r="I94" s="45"/>
      <c r="J94" s="46"/>
      <c r="K94" s="47"/>
      <c r="L94" s="46"/>
      <c r="M94" s="47"/>
      <c r="N94" s="46"/>
      <c r="O94" s="47"/>
      <c r="P94" s="46"/>
      <c r="Q94" s="47"/>
      <c r="R94" s="46"/>
      <c r="S94" s="47"/>
      <c r="T94" s="46"/>
      <c r="U94" s="50"/>
      <c r="V94" s="50"/>
      <c r="W94" s="50"/>
      <c r="X94" s="50"/>
      <c r="Y94" s="50"/>
      <c r="Z94" s="50"/>
      <c r="AA94" s="50"/>
    </row>
    <row r="95" s="4" customFormat="1" ht="21.95" customHeight="1" spans="1:34">
      <c r="A95" s="29" t="s">
        <v>190</v>
      </c>
      <c r="B95" s="30" t="s">
        <v>191</v>
      </c>
      <c r="C95" s="30"/>
      <c r="D95" s="34" t="s">
        <v>96</v>
      </c>
      <c r="E95" s="32"/>
      <c r="F95" s="33"/>
      <c r="G95" s="28"/>
      <c r="H95" s="25">
        <f>SUM(I95:V95)</f>
        <v>0</v>
      </c>
      <c r="I95" s="48"/>
      <c r="J95" s="46"/>
      <c r="K95" s="49"/>
      <c r="L95" s="46"/>
      <c r="M95" s="49"/>
      <c r="N95" s="46"/>
      <c r="O95" s="49"/>
      <c r="P95" s="46"/>
      <c r="Q95" s="49"/>
      <c r="R95" s="46"/>
      <c r="S95" s="49"/>
      <c r="T95" s="46"/>
      <c r="U95" s="46"/>
      <c r="V95" s="46"/>
      <c r="W95" s="46"/>
      <c r="X95" s="51"/>
      <c r="Y95" s="46"/>
      <c r="Z95" s="46"/>
      <c r="AA95" s="46"/>
      <c r="AB95" s="25"/>
      <c r="AC95" s="25"/>
      <c r="AD95" s="25"/>
      <c r="AE95" s="25"/>
      <c r="AF95" s="25"/>
      <c r="AG95" s="25"/>
      <c r="AH95" s="25"/>
    </row>
    <row r="96" s="5" customFormat="1" ht="21.95" customHeight="1" spans="1:27">
      <c r="A96" s="29" t="s">
        <v>97</v>
      </c>
      <c r="B96" s="30" t="s">
        <v>191</v>
      </c>
      <c r="C96" s="30" t="s">
        <v>192</v>
      </c>
      <c r="D96" s="21" t="s">
        <v>193</v>
      </c>
      <c r="E96" s="32">
        <v>1</v>
      </c>
      <c r="F96" s="33"/>
      <c r="G96" s="28"/>
      <c r="H96" s="25"/>
      <c r="I96" s="45"/>
      <c r="J96" s="46"/>
      <c r="K96" s="47"/>
      <c r="L96" s="46"/>
      <c r="M96" s="47"/>
      <c r="N96" s="46"/>
      <c r="O96" s="47"/>
      <c r="P96" s="46"/>
      <c r="Q96" s="47"/>
      <c r="R96" s="46"/>
      <c r="S96" s="47"/>
      <c r="T96" s="46"/>
      <c r="U96" s="50"/>
      <c r="V96" s="50"/>
      <c r="W96" s="50"/>
      <c r="X96" s="50"/>
      <c r="Y96" s="50"/>
      <c r="Z96" s="50"/>
      <c r="AA96" s="50"/>
    </row>
    <row r="97" s="4" customFormat="1" ht="21.95" customHeight="1" spans="1:34">
      <c r="A97" s="29" t="s">
        <v>195</v>
      </c>
      <c r="B97" s="30" t="s">
        <v>196</v>
      </c>
      <c r="C97" s="30" t="s">
        <v>197</v>
      </c>
      <c r="D97" s="34" t="s">
        <v>193</v>
      </c>
      <c r="E97" s="32">
        <v>1</v>
      </c>
      <c r="F97" s="33"/>
      <c r="G97" s="28"/>
      <c r="H97" s="25"/>
      <c r="I97" s="48"/>
      <c r="J97" s="46"/>
      <c r="K97" s="49"/>
      <c r="L97" s="46"/>
      <c r="M97" s="49"/>
      <c r="N97" s="46"/>
      <c r="O97" s="49"/>
      <c r="P97" s="46"/>
      <c r="Q97" s="49"/>
      <c r="R97" s="46"/>
      <c r="S97" s="49"/>
      <c r="T97" s="46"/>
      <c r="U97" s="46"/>
      <c r="V97" s="46"/>
      <c r="W97" s="46"/>
      <c r="X97" s="51"/>
      <c r="Y97" s="46"/>
      <c r="Z97" s="46"/>
      <c r="AA97" s="46"/>
      <c r="AB97" s="25"/>
      <c r="AC97" s="25"/>
      <c r="AD97" s="25"/>
      <c r="AE97" s="25"/>
      <c r="AF97" s="25"/>
      <c r="AG97" s="25"/>
      <c r="AH97" s="25"/>
    </row>
    <row r="98" s="4" customFormat="1" ht="21.95" customHeight="1" spans="1:34">
      <c r="A98" s="29" t="s">
        <v>202</v>
      </c>
      <c r="B98" s="30" t="s">
        <v>203</v>
      </c>
      <c r="C98" s="30" t="s">
        <v>204</v>
      </c>
      <c r="D98" s="34" t="s">
        <v>201</v>
      </c>
      <c r="E98" s="32">
        <v>16</v>
      </c>
      <c r="F98" s="33"/>
      <c r="G98" s="28"/>
      <c r="H98" s="25"/>
      <c r="I98" s="48"/>
      <c r="J98" s="46"/>
      <c r="K98" s="48"/>
      <c r="L98" s="46"/>
      <c r="M98" s="48"/>
      <c r="N98" s="46"/>
      <c r="O98" s="48"/>
      <c r="P98" s="46"/>
      <c r="Q98" s="48"/>
      <c r="R98" s="46"/>
      <c r="S98" s="48"/>
      <c r="T98" s="46"/>
      <c r="U98" s="48"/>
      <c r="V98" s="46"/>
      <c r="W98" s="48"/>
      <c r="X98" s="46"/>
      <c r="Y98" s="48"/>
      <c r="Z98" s="46"/>
      <c r="AA98" s="48"/>
      <c r="AB98" s="46"/>
      <c r="AC98" s="52"/>
      <c r="AD98" s="46"/>
      <c r="AE98" s="52"/>
      <c r="AF98" s="46"/>
      <c r="AG98" s="52"/>
      <c r="AH98" s="46"/>
    </row>
    <row r="99" s="4" customFormat="1" ht="21.95" customHeight="1" spans="1:34">
      <c r="A99" s="35" t="s">
        <v>205</v>
      </c>
      <c r="B99" s="36" t="s">
        <v>206</v>
      </c>
      <c r="C99" s="37" t="s">
        <v>207</v>
      </c>
      <c r="D99" s="34" t="s">
        <v>201</v>
      </c>
      <c r="E99" s="32">
        <v>1</v>
      </c>
      <c r="F99" s="41"/>
      <c r="G99" s="28"/>
      <c r="H99" s="25"/>
      <c r="I99" s="48"/>
      <c r="J99" s="46"/>
      <c r="K99" s="48"/>
      <c r="L99" s="46"/>
      <c r="M99" s="48"/>
      <c r="N99" s="46"/>
      <c r="O99" s="48"/>
      <c r="P99" s="46"/>
      <c r="Q99" s="48"/>
      <c r="R99" s="46"/>
      <c r="S99" s="48"/>
      <c r="T99" s="46"/>
      <c r="U99" s="48"/>
      <c r="V99" s="46"/>
      <c r="W99" s="48"/>
      <c r="X99" s="46"/>
      <c r="Y99" s="48"/>
      <c r="Z99" s="46"/>
      <c r="AA99" s="48"/>
      <c r="AB99" s="46"/>
      <c r="AC99" s="52"/>
      <c r="AD99" s="46"/>
      <c r="AE99" s="52"/>
      <c r="AF99" s="46"/>
      <c r="AG99" s="52"/>
      <c r="AH99" s="46"/>
    </row>
    <row r="100" s="4" customFormat="1" ht="21.95" customHeight="1" spans="1:34">
      <c r="A100" s="29" t="s">
        <v>211</v>
      </c>
      <c r="B100" s="30" t="s">
        <v>212</v>
      </c>
      <c r="C100" s="37" t="s">
        <v>213</v>
      </c>
      <c r="D100" s="34" t="s">
        <v>100</v>
      </c>
      <c r="E100" s="32">
        <f>99+0.6+4+13.5</f>
        <v>117.1</v>
      </c>
      <c r="F100" s="33"/>
      <c r="G100" s="28"/>
      <c r="H100" s="25"/>
      <c r="I100" s="48"/>
      <c r="J100" s="46"/>
      <c r="K100" s="48"/>
      <c r="L100" s="46"/>
      <c r="M100" s="48"/>
      <c r="N100" s="46"/>
      <c r="O100" s="48"/>
      <c r="P100" s="46"/>
      <c r="Q100" s="48"/>
      <c r="R100" s="46"/>
      <c r="S100" s="48"/>
      <c r="T100" s="46"/>
      <c r="U100" s="48"/>
      <c r="V100" s="46"/>
      <c r="W100" s="48"/>
      <c r="X100" s="46"/>
      <c r="Y100" s="48"/>
      <c r="Z100" s="46"/>
      <c r="AA100" s="48"/>
      <c r="AB100" s="46"/>
      <c r="AC100" s="52"/>
      <c r="AD100" s="46"/>
      <c r="AE100" s="52"/>
      <c r="AF100" s="46"/>
      <c r="AG100" s="52"/>
      <c r="AH100" s="46"/>
    </row>
    <row r="101" s="4" customFormat="1" ht="21.95" customHeight="1" spans="1:34">
      <c r="A101" s="35" t="s">
        <v>214</v>
      </c>
      <c r="B101" s="36" t="s">
        <v>215</v>
      </c>
      <c r="C101" s="37" t="s">
        <v>216</v>
      </c>
      <c r="D101" s="34" t="s">
        <v>201</v>
      </c>
      <c r="E101" s="32">
        <v>1</v>
      </c>
      <c r="F101" s="33"/>
      <c r="G101" s="28"/>
      <c r="H101" s="25"/>
      <c r="I101" s="48"/>
      <c r="J101" s="46"/>
      <c r="K101" s="48"/>
      <c r="L101" s="46"/>
      <c r="M101" s="48"/>
      <c r="N101" s="46"/>
      <c r="O101" s="48"/>
      <c r="P101" s="46"/>
      <c r="Q101" s="48"/>
      <c r="R101" s="46"/>
      <c r="S101" s="48"/>
      <c r="T101" s="46"/>
      <c r="U101" s="48"/>
      <c r="V101" s="46"/>
      <c r="W101" s="48"/>
      <c r="X101" s="46"/>
      <c r="Y101" s="48"/>
      <c r="Z101" s="46"/>
      <c r="AA101" s="48"/>
      <c r="AB101" s="46"/>
      <c r="AC101" s="52"/>
      <c r="AD101" s="46"/>
      <c r="AE101" s="52"/>
      <c r="AF101" s="46"/>
      <c r="AG101" s="52"/>
      <c r="AH101" s="46"/>
    </row>
    <row r="102" s="4" customFormat="1" ht="21.95" customHeight="1" spans="1:34">
      <c r="A102" s="35" t="s">
        <v>217</v>
      </c>
      <c r="B102" s="36" t="s">
        <v>218</v>
      </c>
      <c r="C102" s="37" t="s">
        <v>219</v>
      </c>
      <c r="D102" s="34" t="s">
        <v>201</v>
      </c>
      <c r="E102" s="32">
        <v>3</v>
      </c>
      <c r="F102" s="33"/>
      <c r="G102" s="28"/>
      <c r="H102" s="25"/>
      <c r="I102" s="48"/>
      <c r="J102" s="46"/>
      <c r="K102" s="48"/>
      <c r="L102" s="46"/>
      <c r="M102" s="48"/>
      <c r="N102" s="46"/>
      <c r="O102" s="48"/>
      <c r="P102" s="46"/>
      <c r="Q102" s="48"/>
      <c r="R102" s="46"/>
      <c r="S102" s="48"/>
      <c r="T102" s="46"/>
      <c r="U102" s="48"/>
      <c r="V102" s="46"/>
      <c r="W102" s="48"/>
      <c r="X102" s="46"/>
      <c r="Y102" s="48"/>
      <c r="Z102" s="46"/>
      <c r="AA102" s="48"/>
      <c r="AB102" s="46"/>
      <c r="AC102" s="52"/>
      <c r="AD102" s="46"/>
      <c r="AE102" s="52"/>
      <c r="AF102" s="46"/>
      <c r="AG102" s="52"/>
      <c r="AH102" s="46"/>
    </row>
    <row r="103" s="4" customFormat="1" ht="21.95" customHeight="1" spans="1:34">
      <c r="A103" s="26" t="s">
        <v>185</v>
      </c>
      <c r="B103" s="27" t="s">
        <v>121</v>
      </c>
      <c r="C103" s="21"/>
      <c r="D103" s="21"/>
      <c r="E103" s="22"/>
      <c r="F103" s="23"/>
      <c r="G103" s="28"/>
      <c r="H103" s="25"/>
      <c r="I103" s="25"/>
      <c r="J103" s="25"/>
      <c r="K103" s="25"/>
      <c r="L103" s="25"/>
      <c r="M103" s="25"/>
      <c r="N103" s="25"/>
      <c r="Y103" s="25"/>
      <c r="Z103" s="25"/>
      <c r="AA103" s="25"/>
      <c r="AB103" s="25"/>
      <c r="AC103" s="25"/>
      <c r="AD103" s="25"/>
      <c r="AE103" s="25"/>
      <c r="AF103" s="25"/>
      <c r="AG103" s="25"/>
      <c r="AH103" s="25"/>
    </row>
    <row r="104" s="5" customFormat="1" ht="21.95" customHeight="1" spans="1:27">
      <c r="A104" s="29" t="s">
        <v>188</v>
      </c>
      <c r="B104" s="30" t="s">
        <v>189</v>
      </c>
      <c r="C104" s="31"/>
      <c r="D104" s="21" t="s">
        <v>96</v>
      </c>
      <c r="E104" s="32"/>
      <c r="F104" s="33"/>
      <c r="G104" s="28"/>
      <c r="H104" s="25">
        <f>SUM(I104:V104)</f>
        <v>0</v>
      </c>
      <c r="I104" s="45"/>
      <c r="J104" s="46"/>
      <c r="K104" s="47"/>
      <c r="L104" s="46"/>
      <c r="M104" s="47"/>
      <c r="N104" s="46"/>
      <c r="O104" s="47"/>
      <c r="P104" s="46"/>
      <c r="Q104" s="47"/>
      <c r="R104" s="46"/>
      <c r="S104" s="47"/>
      <c r="T104" s="46"/>
      <c r="U104" s="50"/>
      <c r="V104" s="50"/>
      <c r="W104" s="50"/>
      <c r="X104" s="50"/>
      <c r="Y104" s="50"/>
      <c r="Z104" s="50"/>
      <c r="AA104" s="50"/>
    </row>
    <row r="105" s="4" customFormat="1" ht="21.95" customHeight="1" spans="1:34">
      <c r="A105" s="29" t="s">
        <v>190</v>
      </c>
      <c r="B105" s="30" t="s">
        <v>191</v>
      </c>
      <c r="C105" s="30"/>
      <c r="D105" s="34" t="s">
        <v>96</v>
      </c>
      <c r="E105" s="32"/>
      <c r="F105" s="33"/>
      <c r="G105" s="28"/>
      <c r="H105" s="25">
        <f>SUM(I105:V105)</f>
        <v>0</v>
      </c>
      <c r="I105" s="48"/>
      <c r="J105" s="46"/>
      <c r="K105" s="49"/>
      <c r="L105" s="46"/>
      <c r="M105" s="49"/>
      <c r="N105" s="46"/>
      <c r="O105" s="49"/>
      <c r="P105" s="46"/>
      <c r="Q105" s="49"/>
      <c r="R105" s="46"/>
      <c r="S105" s="49"/>
      <c r="T105" s="46"/>
      <c r="U105" s="46"/>
      <c r="V105" s="46"/>
      <c r="W105" s="46"/>
      <c r="X105" s="51"/>
      <c r="Y105" s="46"/>
      <c r="Z105" s="46"/>
      <c r="AA105" s="46"/>
      <c r="AB105" s="25"/>
      <c r="AC105" s="25"/>
      <c r="AD105" s="25"/>
      <c r="AE105" s="25"/>
      <c r="AF105" s="25"/>
      <c r="AG105" s="25"/>
      <c r="AH105" s="25"/>
    </row>
    <row r="106" s="4" customFormat="1" ht="21.95" customHeight="1" spans="1:34">
      <c r="A106" s="29" t="s">
        <v>195</v>
      </c>
      <c r="B106" s="30" t="s">
        <v>196</v>
      </c>
      <c r="C106" s="30" t="s">
        <v>197</v>
      </c>
      <c r="D106" s="34" t="s">
        <v>193</v>
      </c>
      <c r="E106" s="32">
        <v>1</v>
      </c>
      <c r="F106" s="33"/>
      <c r="G106" s="28"/>
      <c r="H106" s="25"/>
      <c r="I106" s="48"/>
      <c r="J106" s="46"/>
      <c r="K106" s="49"/>
      <c r="L106" s="46"/>
      <c r="M106" s="49"/>
      <c r="N106" s="46"/>
      <c r="O106" s="49"/>
      <c r="P106" s="46"/>
      <c r="Q106" s="49"/>
      <c r="R106" s="46"/>
      <c r="S106" s="49"/>
      <c r="T106" s="46"/>
      <c r="U106" s="46"/>
      <c r="V106" s="46"/>
      <c r="W106" s="46"/>
      <c r="X106" s="51"/>
      <c r="Y106" s="46"/>
      <c r="Z106" s="46"/>
      <c r="AA106" s="46"/>
      <c r="AB106" s="25"/>
      <c r="AC106" s="25"/>
      <c r="AD106" s="25"/>
      <c r="AE106" s="25"/>
      <c r="AF106" s="25"/>
      <c r="AG106" s="25"/>
      <c r="AH106" s="25"/>
    </row>
    <row r="107" s="4" customFormat="1" ht="21.95" customHeight="1" spans="1:34">
      <c r="A107" s="29" t="s">
        <v>202</v>
      </c>
      <c r="B107" s="30" t="s">
        <v>203</v>
      </c>
      <c r="C107" s="30" t="s">
        <v>204</v>
      </c>
      <c r="D107" s="34" t="s">
        <v>201</v>
      </c>
      <c r="E107" s="32">
        <v>8</v>
      </c>
      <c r="F107" s="33"/>
      <c r="G107" s="28"/>
      <c r="H107" s="25"/>
      <c r="I107" s="48"/>
      <c r="J107" s="46"/>
      <c r="K107" s="48"/>
      <c r="L107" s="46"/>
      <c r="M107" s="48"/>
      <c r="N107" s="46"/>
      <c r="O107" s="48"/>
      <c r="P107" s="46"/>
      <c r="Q107" s="48"/>
      <c r="R107" s="46"/>
      <c r="S107" s="48"/>
      <c r="T107" s="46"/>
      <c r="U107" s="48"/>
      <c r="V107" s="46"/>
      <c r="W107" s="48"/>
      <c r="X107" s="46"/>
      <c r="Y107" s="48"/>
      <c r="Z107" s="46"/>
      <c r="AA107" s="48"/>
      <c r="AB107" s="46"/>
      <c r="AC107" s="52"/>
      <c r="AD107" s="46"/>
      <c r="AE107" s="52"/>
      <c r="AF107" s="46"/>
      <c r="AG107" s="52"/>
      <c r="AH107" s="46"/>
    </row>
    <row r="108" s="4" customFormat="1" ht="21.95" customHeight="1" spans="1:34">
      <c r="A108" s="35" t="s">
        <v>205</v>
      </c>
      <c r="B108" s="36" t="s">
        <v>206</v>
      </c>
      <c r="C108" s="37" t="s">
        <v>207</v>
      </c>
      <c r="D108" s="34" t="s">
        <v>201</v>
      </c>
      <c r="E108" s="32">
        <v>1</v>
      </c>
      <c r="F108" s="33"/>
      <c r="G108" s="28"/>
      <c r="H108" s="25"/>
      <c r="I108" s="48"/>
      <c r="J108" s="46"/>
      <c r="K108" s="48"/>
      <c r="L108" s="46"/>
      <c r="M108" s="48"/>
      <c r="N108" s="46"/>
      <c r="O108" s="48"/>
      <c r="P108" s="46"/>
      <c r="Q108" s="48"/>
      <c r="R108" s="46"/>
      <c r="S108" s="48"/>
      <c r="T108" s="46"/>
      <c r="U108" s="48"/>
      <c r="V108" s="46"/>
      <c r="W108" s="48"/>
      <c r="X108" s="46"/>
      <c r="Y108" s="48"/>
      <c r="Z108" s="46"/>
      <c r="AA108" s="48"/>
      <c r="AB108" s="46"/>
      <c r="AC108" s="52"/>
      <c r="AD108" s="46"/>
      <c r="AE108" s="52"/>
      <c r="AF108" s="46"/>
      <c r="AG108" s="52"/>
      <c r="AH108" s="46"/>
    </row>
    <row r="109" s="6" customFormat="1" ht="24.95" customHeight="1" spans="1:22">
      <c r="A109" s="53" t="s">
        <v>237</v>
      </c>
      <c r="B109" s="53"/>
      <c r="C109" s="53"/>
      <c r="D109" s="54"/>
      <c r="E109" s="55">
        <f>SUM(G5:G108)</f>
        <v>0</v>
      </c>
      <c r="F109" s="55"/>
      <c r="G109" s="56" t="s">
        <v>123</v>
      </c>
      <c r="I109" s="57"/>
      <c r="J109" s="57"/>
      <c r="K109" s="57"/>
      <c r="L109" s="57"/>
      <c r="M109" s="57"/>
      <c r="N109" s="57"/>
      <c r="O109" s="57"/>
      <c r="P109" s="57"/>
      <c r="Q109" s="57"/>
      <c r="R109" s="57"/>
      <c r="S109" s="57"/>
      <c r="T109" s="57"/>
      <c r="U109" s="57"/>
      <c r="V109" s="57"/>
    </row>
  </sheetData>
  <mergeCells count="5">
    <mergeCell ref="A1:G1"/>
    <mergeCell ref="F2:G2"/>
    <mergeCell ref="A3:G3"/>
    <mergeCell ref="A109:D109"/>
    <mergeCell ref="E109:F109"/>
  </mergeCells>
  <printOptions horizontalCentered="1"/>
  <pageMargins left="0.55" right="0.55" top="0.79" bottom="0.79" header="0.51" footer="0.51"/>
  <pageSetup paperSize="9" scale="82"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封面</vt:lpstr>
      <vt:lpstr>总说明</vt:lpstr>
      <vt:lpstr>汇总表</vt:lpstr>
      <vt:lpstr>第100章</vt:lpstr>
      <vt:lpstr>第200章 </vt:lpstr>
      <vt:lpstr>第300章</vt:lpstr>
      <vt:lpstr>第600章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111111</cp:lastModifiedBy>
  <dcterms:created xsi:type="dcterms:W3CDTF">2000-12-22T02:28:00Z</dcterms:created>
  <cp:lastPrinted>2019-07-01T01:35:00Z</cp:lastPrinted>
  <dcterms:modified xsi:type="dcterms:W3CDTF">2025-10-29T07:02:50Z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61A3B0FA4D174B049CB8C0BC075F8C34_13</vt:lpwstr>
  </property>
</Properties>
</file>