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5" firstSheet="6" activeTab="12"/>
  </bookViews>
  <sheets>
    <sheet name="封面" sheetId="27" r:id="rId1"/>
    <sheet name="总说明" sheetId="28" r:id="rId2"/>
    <sheet name="汇总表" sheetId="13" r:id="rId3"/>
    <sheet name="2026年度汇总表" sheetId="36" r:id="rId4"/>
    <sheet name="2027年度汇总表 " sheetId="37" r:id="rId5"/>
    <sheet name="第100章（应天大街长江隧道）" sheetId="2" r:id="rId6"/>
    <sheet name="第100章（定淮门长江隧道）" sheetId="29" r:id="rId7"/>
    <sheet name="第200章（应天大街长江隧道）" sheetId="25" r:id="rId8"/>
    <sheet name="第200章（定淮门长江隧道） " sheetId="31" r:id="rId9"/>
    <sheet name="第300章（应天大街长江隧道）" sheetId="32" r:id="rId10"/>
    <sheet name="第300章（定淮门长江隧道）" sheetId="33" r:id="rId11"/>
    <sheet name="第400章（应天大街长江隧道）" sheetId="34" r:id="rId12"/>
    <sheet name="第400章（定淮门长江隧道）" sheetId="35" r:id="rId13"/>
  </sheets>
  <definedNames>
    <definedName name="_xlnm.Print_Area" localSheetId="6">'第100章（定淮门长江隧道）'!$A$1:$G$71</definedName>
    <definedName name="_xlnm.Print_Area" localSheetId="5">'第100章（应天大街长江隧道）'!$A$1:$G$91</definedName>
    <definedName name="_xlnm.Print_Area" localSheetId="8">'第200章（定淮门长江隧道） '!$A$1:$G$7</definedName>
    <definedName name="_xlnm.Print_Area" localSheetId="7">'第200章（应天大街长江隧道）'!$A$1:$G$7</definedName>
    <definedName name="_xlnm.Print_Area" localSheetId="10">'第300章（定淮门长江隧道）'!$A$1:$G$16</definedName>
    <definedName name="_xlnm.Print_Area" localSheetId="9">'第300章（应天大街长江隧道）'!$A$1:$G$14</definedName>
    <definedName name="_xlnm.Print_Area" localSheetId="12">'第400章（定淮门长江隧道）'!$A$1:$G$8</definedName>
    <definedName name="_xlnm.Print_Area" localSheetId="11">'第400章（应天大街长江隧道）'!$A$1:$G$8</definedName>
    <definedName name="_xlnm.Print_Area" localSheetId="2">汇总表!$A$1:$C$9</definedName>
    <definedName name="_xlnm.Print_Area" localSheetId="1">总说明!$A$1:$A$26</definedName>
    <definedName name="_xlnm.Print_Titles" localSheetId="6">'第100章（定淮门长江隧道）'!$1:$4</definedName>
    <definedName name="_xlnm.Print_Titles" localSheetId="5">'第100章（应天大街长江隧道）'!$1:$4</definedName>
    <definedName name="_xlnm.Print_Titles" localSheetId="8">'第200章（定淮门长江隧道） '!$1:$4</definedName>
    <definedName name="_xlnm.Print_Titles" localSheetId="7">'第200章（应天大街长江隧道）'!$1:$4</definedName>
    <definedName name="_xlnm.Print_Titles" localSheetId="10">'第300章（定淮门长江隧道）'!$1:$4</definedName>
    <definedName name="_xlnm.Print_Titles" localSheetId="9">'第300章（应天大街长江隧道）'!$1:$4</definedName>
    <definedName name="_xlnm.Print_Titles" localSheetId="12">'第400章（定淮门长江隧道）'!$1:$4</definedName>
    <definedName name="_xlnm.Print_Titles" localSheetId="11">'第400章（应天大街长江隧道）'!$1:$4</definedName>
    <definedName name="_xlnm.Print_Area" localSheetId="3">'2026年度汇总表'!$A$1:$D$22</definedName>
    <definedName name="_xlnm.Print_Area" localSheetId="4">'2027年度汇总表 '!$A$1:$D$24</definedName>
    <definedName name="_xlnm.Print_Titles" localSheetId="1">总说明!$1:$2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<sst xmlns="http://schemas.openxmlformats.org/spreadsheetml/2006/main" count="821" uniqueCount="420">
  <si>
    <r>
      <rPr>
        <b/>
        <sz val="20"/>
        <rFont val="Times New Roman"/>
        <charset val="0"/>
      </rPr>
      <t xml:space="preserve"> </t>
    </r>
    <r>
      <rPr>
        <b/>
        <sz val="20"/>
        <rFont val="宋体"/>
        <charset val="134"/>
      </rPr>
      <t>南京应天大街长江隧道及定淮门长江隧道日常运营养护服务（</t>
    </r>
    <r>
      <rPr>
        <b/>
        <sz val="20"/>
        <rFont val="Times New Roman"/>
        <charset val="0"/>
      </rPr>
      <t>2026-2027</t>
    </r>
    <r>
      <rPr>
        <b/>
        <sz val="20"/>
        <rFont val="宋体"/>
        <charset val="134"/>
      </rPr>
      <t>年度）</t>
    </r>
  </si>
  <si>
    <r>
      <rPr>
        <b/>
        <sz val="36"/>
        <rFont val="宋体"/>
        <charset val="134"/>
      </rPr>
      <t>投</t>
    </r>
    <r>
      <rPr>
        <b/>
        <sz val="36"/>
        <rFont val="Times New Roman"/>
        <charset val="0"/>
      </rPr>
      <t xml:space="preserve">  </t>
    </r>
    <r>
      <rPr>
        <b/>
        <sz val="36"/>
        <rFont val="宋体"/>
        <charset val="134"/>
      </rPr>
      <t>标</t>
    </r>
    <r>
      <rPr>
        <b/>
        <sz val="36"/>
        <rFont val="Times New Roman"/>
        <charset val="0"/>
      </rPr>
      <t xml:space="preserve">  </t>
    </r>
    <r>
      <rPr>
        <b/>
        <sz val="36"/>
        <rFont val="宋体"/>
        <charset val="134"/>
      </rPr>
      <t>报</t>
    </r>
    <r>
      <rPr>
        <b/>
        <sz val="36"/>
        <rFont val="Times New Roman"/>
        <charset val="0"/>
      </rPr>
      <t xml:space="preserve">  </t>
    </r>
    <r>
      <rPr>
        <b/>
        <sz val="36"/>
        <rFont val="宋体"/>
        <charset val="134"/>
      </rPr>
      <t>价</t>
    </r>
  </si>
  <si>
    <r>
      <rPr>
        <b/>
        <sz val="16"/>
        <rFont val="宋体"/>
        <charset val="134"/>
      </rPr>
      <t>采购人：南京市公路事业发展中心</t>
    </r>
  </si>
  <si>
    <r>
      <rPr>
        <b/>
        <sz val="16"/>
        <rFont val="宋体"/>
        <charset val="134"/>
      </rPr>
      <t>采购代理：南京启迪工程管理有限公司</t>
    </r>
  </si>
  <si>
    <r>
      <rPr>
        <b/>
        <sz val="16"/>
        <rFont val="宋体"/>
        <charset val="134"/>
      </rPr>
      <t>二〇二五年十二月</t>
    </r>
  </si>
  <si>
    <r>
      <rPr>
        <b/>
        <sz val="18"/>
        <rFont val="宋体"/>
        <charset val="134"/>
      </rPr>
      <t>总说明</t>
    </r>
  </si>
  <si>
    <t>一、投标报价清单说明</t>
  </si>
  <si>
    <r>
      <rPr>
        <sz val="10"/>
        <rFont val="Times New Roman"/>
        <charset val="0"/>
      </rPr>
      <t xml:space="preserve">    1</t>
    </r>
    <r>
      <rPr>
        <sz val="10"/>
        <rFont val="宋体"/>
        <charset val="134"/>
      </rPr>
      <t>、本投标报价清单是根据有关国家标准、行业标准、合同条款中约定的规则编制。计量采用中华人民共和国法定计量单位。</t>
    </r>
  </si>
  <si>
    <r>
      <rPr>
        <sz val="10"/>
        <rFont val="Times New Roman"/>
        <charset val="0"/>
      </rPr>
      <t xml:space="preserve">    2</t>
    </r>
    <r>
      <rPr>
        <sz val="10"/>
        <rFont val="宋体"/>
        <charset val="134"/>
      </rPr>
      <t>、本投标报价清单应与招标文件一起阅读和理解。</t>
    </r>
  </si>
  <si>
    <r>
      <rPr>
        <sz val="10"/>
        <rFont val="Times New Roman"/>
        <charset val="0"/>
      </rPr>
      <t xml:space="preserve">    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</si>
  <si>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r>
      <rPr>
        <sz val="10"/>
        <rFont val="Times New Roman"/>
        <charset val="0"/>
      </rPr>
      <t xml:space="preserve">    4</t>
    </r>
    <r>
      <rPr>
        <sz val="10"/>
        <rFont val="宋体"/>
        <charset val="134"/>
      </rPr>
      <t>、投标报价清单中所列子目数量的变动，丝毫不会降低或影响合同条款的效力。</t>
    </r>
  </si>
  <si>
    <t>二、投标报价说明</t>
  </si>
  <si>
    <r>
      <rPr>
        <sz val="10"/>
        <rFont val="Times New Roman"/>
        <charset val="0"/>
      </rPr>
      <t xml:space="preserve">    1</t>
    </r>
    <r>
      <rPr>
        <sz val="10"/>
        <rFont val="宋体"/>
        <charset val="134"/>
      </rPr>
      <t>、投标报价清单中的每一子目须填入单价或价格，且只允许有一个报价。</t>
    </r>
  </si>
  <si>
    <r>
      <rPr>
        <sz val="10"/>
        <rFont val="Times New Roman"/>
        <charset val="0"/>
      </rPr>
      <t xml:space="preserve">    2</t>
    </r>
    <r>
      <rPr>
        <sz val="10"/>
        <rFont val="宋体"/>
        <charset val="134"/>
      </rPr>
      <t>、除非合同另有规定，投标报价清单中有标价的单价和总额价均已包括了为实施和完成本合同所需的劳务、材料、机械、质检（自检）、安装、缺陷修复、管理、保险、税费、利润等费用，以及合同明示或暗示的所有责任、义务和一般风险。</t>
    </r>
  </si>
  <si>
    <r>
      <rPr>
        <sz val="10"/>
        <rFont val="Times New Roman"/>
        <charset val="0"/>
      </rPr>
      <t xml:space="preserve">    3</t>
    </r>
    <r>
      <rPr>
        <sz val="10"/>
        <rFont val="宋体"/>
        <charset val="134"/>
      </rPr>
      <t>、投标报价清单中供应商没有填入单价的子目，其费用视为已分摊在投标报价清单中其他相关子目的单价或价格之中。供应商必须完成投标报价清单中未填入单价的子目，但不能得到结算与支付。</t>
    </r>
  </si>
  <si>
    <r>
      <rPr>
        <sz val="10"/>
        <rFont val="Times New Roman"/>
        <charset val="0"/>
      </rPr>
      <t xml:space="preserve">    4</t>
    </r>
    <r>
      <rPr>
        <sz val="10"/>
        <rFont val="宋体"/>
        <charset val="134"/>
      </rPr>
      <t>、符合合同条款规定的全部费用应认为已被计入有标价的投标报价清单所列各子目之中，未列子目不予计量的工作，其费用应视为已分摊在本合同有关子目的单价或总额价之中。</t>
    </r>
  </si>
  <si>
    <r>
      <rPr>
        <sz val="10"/>
        <rFont val="Times New Roman"/>
        <charset val="0"/>
      </rPr>
      <t xml:space="preserve">    5</t>
    </r>
    <r>
      <rPr>
        <sz val="10"/>
        <rFont val="宋体"/>
        <charset val="134"/>
      </rPr>
      <t>、供应商用于本合同的各类装备的提供、运输、维护、拆卸、拼装等支付的费用，已包括在投标报价清单的单价与总额价之中。</t>
    </r>
  </si>
  <si>
    <r>
      <rPr>
        <sz val="10"/>
        <rFont val="Times New Roman"/>
        <charset val="0"/>
      </rPr>
      <t xml:space="preserve">    6</t>
    </r>
    <r>
      <rPr>
        <sz val="10"/>
        <rFont val="宋体"/>
        <charset val="134"/>
      </rPr>
      <t>、投标报价清单中各项金额均以人民币（元）结算。</t>
    </r>
  </si>
  <si>
    <r>
      <rPr>
        <sz val="10"/>
        <rFont val="Times New Roman"/>
        <charset val="0"/>
      </rPr>
      <t xml:space="preserve">    7</t>
    </r>
    <r>
      <rPr>
        <sz val="10"/>
        <rFont val="宋体"/>
        <charset val="134"/>
      </rPr>
      <t>、年度暂列金额为投标报价汇总表第</t>
    </r>
    <r>
      <rPr>
        <sz val="10"/>
        <rFont val="Times New Roman"/>
        <charset val="0"/>
      </rPr>
      <t>100</t>
    </r>
    <r>
      <rPr>
        <sz val="10"/>
        <rFont val="等线"/>
        <charset val="134"/>
      </rPr>
      <t>章至</t>
    </r>
    <r>
      <rPr>
        <sz val="10"/>
        <rFont val="Times New Roman"/>
        <charset val="0"/>
      </rPr>
      <t>300</t>
    </r>
    <r>
      <rPr>
        <sz val="10"/>
        <rFont val="等线"/>
        <charset val="134"/>
      </rPr>
      <t>章清单</t>
    </r>
    <r>
      <rPr>
        <sz val="10"/>
        <rFont val="宋体"/>
        <charset val="134"/>
      </rPr>
      <t>小计金额的</t>
    </r>
    <r>
      <rPr>
        <sz val="10"/>
        <rFont val="Times New Roman"/>
        <charset val="0"/>
      </rPr>
      <t>4%</t>
    </r>
    <r>
      <rPr>
        <sz val="10"/>
        <rFont val="宋体"/>
        <charset val="134"/>
      </rPr>
      <t>。</t>
    </r>
  </si>
  <si>
    <r>
      <rPr>
        <sz val="10"/>
        <rFont val="Times New Roman"/>
        <charset val="0"/>
      </rPr>
      <t xml:space="preserve">    8</t>
    </r>
    <r>
      <rPr>
        <sz val="10"/>
        <rFont val="宋体"/>
        <charset val="134"/>
      </rPr>
      <t>、招标代理服务费由中标人承担，该费用不单独计列，计入供应商投标报价中。</t>
    </r>
  </si>
  <si>
    <r>
      <rPr>
        <sz val="10"/>
        <rFont val="Times New Roman"/>
        <charset val="0"/>
      </rPr>
      <t xml:space="preserve">    9</t>
    </r>
    <r>
      <rPr>
        <sz val="10"/>
        <rFont val="宋体"/>
        <charset val="134"/>
      </rPr>
      <t>、年度安全生产费（含安全生产责任保险）按年度最高限价的</t>
    </r>
    <r>
      <rPr>
        <sz val="10"/>
        <rFont val="Times New Roman"/>
        <charset val="0"/>
      </rPr>
      <t>2.0</t>
    </r>
    <r>
      <rPr>
        <sz val="10"/>
        <rFont val="宋体"/>
        <charset val="134"/>
      </rPr>
      <t>％计取，供应商在投标报价时不得调整，安全生产费应专款专用。</t>
    </r>
  </si>
  <si>
    <r>
      <rPr>
        <sz val="10"/>
        <rFont val="Times New Roman"/>
        <charset val="0"/>
      </rPr>
      <t xml:space="preserve">    10</t>
    </r>
    <r>
      <rPr>
        <sz val="10"/>
        <rFont val="宋体"/>
        <charset val="134"/>
      </rPr>
      <t>、年度保险费所包含的内容须满足招标文件及采购人要求，相关费用计入投标报价清单第</t>
    </r>
    <r>
      <rPr>
        <sz val="10"/>
        <rFont val="Times New Roman"/>
        <charset val="0"/>
      </rPr>
      <t>300</t>
    </r>
    <r>
      <rPr>
        <sz val="10"/>
        <rFont val="宋体"/>
        <charset val="134"/>
      </rPr>
      <t>章各项目的单价或总额价中，相应清单投标报价为上限，不足部分摊销在各子目综合报价中，采购人不再另行支付，结算时，须提供相应保险合同。</t>
    </r>
  </si>
  <si>
    <r>
      <rPr>
        <sz val="10"/>
        <rFont val="Times New Roman"/>
        <charset val="0"/>
      </rPr>
      <t xml:space="preserve">    11</t>
    </r>
    <r>
      <rPr>
        <sz val="10"/>
        <rFont val="宋体"/>
        <charset val="0"/>
      </rPr>
      <t>、年度监控中心管理及运营调度费、值班值守、清障救援费包含的内容满足招标文件及采购人的要求，所需相关费用计入报价清单第</t>
    </r>
    <r>
      <rPr>
        <sz val="10"/>
        <rFont val="Times New Roman"/>
        <charset val="0"/>
      </rPr>
      <t>300</t>
    </r>
    <r>
      <rPr>
        <sz val="10"/>
        <rFont val="宋体"/>
        <charset val="0"/>
      </rPr>
      <t>章各项目的单价或总额价中，相应清单投标报价为上限，不足部分摊销在各子目综合报价中，采购人不再另行支付。</t>
    </r>
  </si>
  <si>
    <r>
      <rPr>
        <sz val="10"/>
        <rFont val="Times New Roman"/>
        <charset val="0"/>
      </rPr>
      <t xml:space="preserve">    12</t>
    </r>
    <r>
      <rPr>
        <sz val="10"/>
        <rFont val="宋体"/>
        <charset val="134"/>
      </rPr>
      <t>、年度应急处置及夏汛、冬防费为固定费用，供应商在投标报价时不得调整，项目实施过程中，所需的储备相应物料、增加设备和应急劳务人员由供应商申报，经采购人批准后实施，年度结算费用不得超过清单所列金额。</t>
    </r>
  </si>
  <si>
    <r>
      <rPr>
        <sz val="10"/>
        <rFont val="Times New Roman"/>
        <charset val="0"/>
      </rPr>
      <t xml:space="preserve">     13</t>
    </r>
    <r>
      <rPr>
        <sz val="10"/>
        <rFont val="宋体"/>
        <charset val="134"/>
      </rPr>
      <t>、第</t>
    </r>
    <r>
      <rPr>
        <sz val="10"/>
        <rFont val="Times New Roman"/>
        <charset val="0"/>
      </rPr>
      <t>200</t>
    </r>
    <r>
      <rPr>
        <sz val="10"/>
        <rFont val="宋体"/>
        <charset val="134"/>
      </rPr>
      <t>章年度检（监）测费为固定费用，供应商在投标报价时不得调整。应天大街长江隧道该项总额为</t>
    </r>
    <r>
      <rPr>
        <sz val="10"/>
        <rFont val="Times New Roman"/>
        <charset val="0"/>
      </rPr>
      <t>3365220</t>
    </r>
    <r>
      <rPr>
        <sz val="10"/>
        <rFont val="宋体"/>
        <charset val="134"/>
      </rPr>
      <t>元（其中结构定期监测</t>
    </r>
    <r>
      <rPr>
        <sz val="10"/>
        <rFont val="Times New Roman"/>
        <charset val="0"/>
      </rPr>
      <t>220000</t>
    </r>
    <r>
      <rPr>
        <sz val="10"/>
        <rFont val="宋体"/>
        <charset val="134"/>
      </rPr>
      <t>元、河床定期检测</t>
    </r>
    <r>
      <rPr>
        <sz val="10"/>
        <rFont val="Times New Roman"/>
        <charset val="0"/>
      </rPr>
      <t>275000</t>
    </r>
    <r>
      <rPr>
        <sz val="10"/>
        <rFont val="宋体"/>
        <charset val="134"/>
      </rPr>
      <t>元、电力设备预防性检测</t>
    </r>
    <r>
      <rPr>
        <sz val="10"/>
        <rFont val="Times New Roman"/>
        <charset val="0"/>
      </rPr>
      <t>680000</t>
    </r>
    <r>
      <rPr>
        <sz val="10"/>
        <rFont val="宋体"/>
        <charset val="134"/>
      </rPr>
      <t>元、渗漏水检测</t>
    </r>
    <r>
      <rPr>
        <sz val="10"/>
        <rFont val="Times New Roman"/>
        <charset val="0"/>
      </rPr>
      <t>781000</t>
    </r>
    <r>
      <rPr>
        <sz val="10"/>
        <rFont val="宋体"/>
        <charset val="134"/>
      </rPr>
      <t>元、健康监测系统维护及数据分析</t>
    </r>
    <r>
      <rPr>
        <sz val="10"/>
        <rFont val="Times New Roman"/>
        <charset val="0"/>
      </rPr>
      <t>973000</t>
    </r>
    <r>
      <rPr>
        <sz val="10"/>
        <rFont val="宋体"/>
        <charset val="134"/>
      </rPr>
      <t>元、消防检测</t>
    </r>
    <r>
      <rPr>
        <sz val="10"/>
        <rFont val="Times New Roman"/>
        <charset val="0"/>
      </rPr>
      <t>179000</t>
    </r>
    <r>
      <rPr>
        <sz val="10"/>
        <rFont val="宋体"/>
        <charset val="134"/>
      </rPr>
      <t>元、防雷检测</t>
    </r>
    <r>
      <rPr>
        <sz val="10"/>
        <rFont val="Times New Roman"/>
        <charset val="0"/>
      </rPr>
      <t>99000</t>
    </r>
    <r>
      <rPr>
        <sz val="10"/>
        <rFont val="宋体"/>
        <charset val="134"/>
      </rPr>
      <t>元、专项检测</t>
    </r>
    <r>
      <rPr>
        <sz val="10"/>
        <rFont val="Times New Roman"/>
        <charset val="0"/>
      </rPr>
      <t>158220</t>
    </r>
    <r>
      <rPr>
        <sz val="10"/>
        <rFont val="宋体"/>
        <charset val="134"/>
      </rPr>
      <t>元），定淮门长江隧道该项总额为</t>
    </r>
    <r>
      <rPr>
        <sz val="10"/>
        <rFont val="Times New Roman"/>
        <charset val="0"/>
      </rPr>
      <t>2656800</t>
    </r>
    <r>
      <rPr>
        <sz val="10"/>
        <rFont val="宋体"/>
        <charset val="134"/>
      </rPr>
      <t>元（其中结构定期监测</t>
    </r>
    <r>
      <rPr>
        <sz val="10"/>
        <rFont val="Times New Roman"/>
        <charset val="0"/>
      </rPr>
      <t>252000</t>
    </r>
    <r>
      <rPr>
        <sz val="10"/>
        <rFont val="宋体"/>
        <charset val="134"/>
      </rPr>
      <t>元、河床定期检测</t>
    </r>
    <r>
      <rPr>
        <sz val="10"/>
        <rFont val="Times New Roman"/>
        <charset val="0"/>
      </rPr>
      <t>286000</t>
    </r>
    <r>
      <rPr>
        <sz val="10"/>
        <rFont val="宋体"/>
        <charset val="134"/>
      </rPr>
      <t>元、电力设备预防性检测</t>
    </r>
    <r>
      <rPr>
        <sz val="10"/>
        <rFont val="Times New Roman"/>
        <charset val="0"/>
      </rPr>
      <t>584000</t>
    </r>
    <r>
      <rPr>
        <sz val="10"/>
        <rFont val="宋体"/>
        <charset val="134"/>
      </rPr>
      <t>元、渗漏水检测</t>
    </r>
    <r>
      <rPr>
        <sz val="10"/>
        <rFont val="Times New Roman"/>
        <charset val="0"/>
      </rPr>
      <t>543000</t>
    </r>
    <r>
      <rPr>
        <sz val="10"/>
        <rFont val="宋体"/>
        <charset val="134"/>
      </rPr>
      <t>元、健康监测系统维护及数据分析</t>
    </r>
    <r>
      <rPr>
        <sz val="10"/>
        <rFont val="Times New Roman"/>
        <charset val="0"/>
      </rPr>
      <t>619000</t>
    </r>
    <r>
      <rPr>
        <sz val="10"/>
        <rFont val="宋体"/>
        <charset val="134"/>
      </rPr>
      <t>元、消防检测</t>
    </r>
    <r>
      <rPr>
        <sz val="10"/>
        <rFont val="Times New Roman"/>
        <charset val="0"/>
      </rPr>
      <t>187000</t>
    </r>
    <r>
      <rPr>
        <sz val="10"/>
        <rFont val="宋体"/>
        <charset val="134"/>
      </rPr>
      <t>元、防雷检测</t>
    </r>
    <r>
      <rPr>
        <sz val="10"/>
        <rFont val="Times New Roman"/>
        <charset val="0"/>
      </rPr>
      <t>56000</t>
    </r>
    <r>
      <rPr>
        <sz val="10"/>
        <rFont val="宋体"/>
        <charset val="134"/>
      </rPr>
      <t>元、专项检测</t>
    </r>
    <r>
      <rPr>
        <sz val="10"/>
        <rFont val="Times New Roman"/>
        <charset val="0"/>
      </rPr>
      <t>129800</t>
    </r>
    <r>
      <rPr>
        <sz val="10"/>
        <rFont val="宋体"/>
        <charset val="134"/>
      </rPr>
      <t>元），上述各项检（监）测项目（不含专项检测），供应商在中标后应及时向采购人书面报送检（监）测工作计划和实施方案，待采购人批复后方可实施；专项检测应根据采购人的具体要求或指令实施。结算时，须提供采购人确定的具体检测项目的检（监）测报告。</t>
    </r>
  </si>
  <si>
    <r>
      <rPr>
        <sz val="10"/>
        <rFont val="Times New Roman"/>
        <charset val="0"/>
      </rPr>
      <t xml:space="preserve">    14</t>
    </r>
    <r>
      <rPr>
        <sz val="10"/>
        <rFont val="宋体"/>
        <charset val="134"/>
      </rPr>
      <t>、第400章水电费为预估费用，供应商在投标报价时不得调整，凭有效票据据实结算。</t>
    </r>
  </si>
  <si>
    <r>
      <rPr>
        <sz val="10"/>
        <rFont val="Times New Roman"/>
        <charset val="0"/>
      </rPr>
      <t xml:space="preserve">    15</t>
    </r>
    <r>
      <rPr>
        <sz val="10"/>
        <rFont val="宋体"/>
        <charset val="134"/>
      </rPr>
      <t>、第</t>
    </r>
    <r>
      <rPr>
        <sz val="10"/>
        <rFont val="Times New Roman"/>
        <charset val="0"/>
      </rPr>
      <t>400</t>
    </r>
    <r>
      <rPr>
        <sz val="10"/>
        <rFont val="宋体"/>
        <charset val="134"/>
      </rPr>
      <t>章航标维护费为固定费用，供应商在投标报价时不得调整，实际支付时需采购人批准后方可支付。</t>
    </r>
  </si>
  <si>
    <r>
      <rPr>
        <sz val="10"/>
        <rFont val="Times New Roman"/>
        <charset val="0"/>
      </rPr>
      <t xml:space="preserve">    16</t>
    </r>
    <r>
      <rPr>
        <sz val="10"/>
        <rFont val="宋体"/>
        <charset val="134"/>
      </rPr>
      <t>、本项目在运营养护过程中发生的小修，单次维修材料价格不超过</t>
    </r>
    <r>
      <rPr>
        <sz val="10"/>
        <rFont val="Times New Roman"/>
        <charset val="0"/>
      </rPr>
      <t>5000</t>
    </r>
    <r>
      <rPr>
        <sz val="10"/>
        <rFont val="宋体"/>
        <charset val="134"/>
      </rPr>
      <t>元人民币的，包含在日常养护的单价或总额价中，不另行计量。</t>
    </r>
  </si>
  <si>
    <r>
      <rPr>
        <sz val="10"/>
        <rFont val="Times New Roman"/>
        <charset val="0"/>
      </rPr>
      <t xml:space="preserve">    17</t>
    </r>
    <r>
      <rPr>
        <sz val="10"/>
        <rFont val="宋体"/>
        <charset val="134"/>
      </rPr>
      <t>、投标报价清单中的日常养护、巡查和保洁次数为最低要求，在运营养护过程中供应商应根据运营实际情况自行增加日常养护、巡查和保洁的次数，确保运营养护的道路、桥梁、隧道等设施完好、整洁、畅通。为此发生的相关费用含在投标报价中，采购人不另行支付。</t>
    </r>
  </si>
  <si>
    <r>
      <t xml:space="preserve">   18</t>
    </r>
    <r>
      <rPr>
        <sz val="10"/>
        <rFont val="宋体"/>
        <charset val="0"/>
      </rPr>
      <t>、</t>
    </r>
    <r>
      <rPr>
        <sz val="10"/>
        <rFont val="Times New Roman"/>
        <charset val="0"/>
      </rPr>
      <t>2027</t>
    </r>
    <r>
      <rPr>
        <sz val="10"/>
        <rFont val="宋体"/>
        <charset val="0"/>
      </rPr>
      <t>年度报价折扣率由供应商自行填报，折扣基数仅针对</t>
    </r>
    <r>
      <rPr>
        <sz val="10"/>
        <rFont val="Times New Roman"/>
        <charset val="0"/>
      </rPr>
      <t>100</t>
    </r>
    <r>
      <rPr>
        <sz val="10"/>
        <rFont val="宋体"/>
        <charset val="0"/>
      </rPr>
      <t>章和</t>
    </r>
    <r>
      <rPr>
        <sz val="10"/>
        <rFont val="Times New Roman"/>
        <charset val="0"/>
      </rPr>
      <t>300</t>
    </r>
    <r>
      <rPr>
        <sz val="10"/>
        <rFont val="宋体"/>
        <charset val="0"/>
      </rPr>
      <t>章。</t>
    </r>
  </si>
  <si>
    <r>
      <rPr>
        <b/>
        <sz val="18"/>
        <rFont val="宋体"/>
        <charset val="134"/>
      </rPr>
      <t>投标报价汇总表</t>
    </r>
  </si>
  <si>
    <r>
      <rPr>
        <sz val="10"/>
        <rFont val="宋体"/>
        <charset val="134"/>
      </rPr>
      <t>项目名称：</t>
    </r>
    <r>
      <rPr>
        <sz val="10"/>
        <rFont val="Times New Roman"/>
        <charset val="0"/>
      </rPr>
      <t xml:space="preserve"> </t>
    </r>
    <r>
      <rPr>
        <sz val="10"/>
        <rFont val="宋体"/>
        <charset val="134"/>
      </rPr>
      <t>南京应天大街长江隧道及定淮门长江隧道日常运营养护服务（</t>
    </r>
    <r>
      <rPr>
        <sz val="10"/>
        <rFont val="Times New Roman"/>
        <charset val="0"/>
      </rPr>
      <t>2026-2027</t>
    </r>
    <r>
      <rPr>
        <sz val="10"/>
        <rFont val="宋体"/>
        <charset val="134"/>
      </rPr>
      <t>年度）</t>
    </r>
  </si>
  <si>
    <r>
      <rPr>
        <sz val="10"/>
        <rFont val="宋体"/>
        <charset val="134"/>
      </rPr>
      <t>货币单位：人民币元</t>
    </r>
  </si>
  <si>
    <r>
      <rPr>
        <b/>
        <sz val="11"/>
        <rFont val="宋体"/>
        <charset val="134"/>
      </rPr>
      <t>序号</t>
    </r>
  </si>
  <si>
    <r>
      <rPr>
        <b/>
        <sz val="11"/>
        <rFont val="宋体"/>
        <charset val="134"/>
      </rPr>
      <t>项目</t>
    </r>
  </si>
  <si>
    <r>
      <rPr>
        <b/>
        <sz val="11"/>
        <rFont val="宋体"/>
        <charset val="134"/>
      </rPr>
      <t>金额（元）</t>
    </r>
  </si>
  <si>
    <r>
      <rPr>
        <sz val="11"/>
        <rFont val="Times New Roman"/>
        <charset val="0"/>
      </rPr>
      <t>2026</t>
    </r>
    <r>
      <rPr>
        <sz val="11"/>
        <rFont val="宋体"/>
        <charset val="134"/>
      </rPr>
      <t>年度应天大街长江隧道投标报价</t>
    </r>
  </si>
  <si>
    <r>
      <rPr>
        <sz val="11"/>
        <rFont val="Times New Roman"/>
        <charset val="0"/>
      </rPr>
      <t>2026</t>
    </r>
    <r>
      <rPr>
        <sz val="11"/>
        <rFont val="宋体"/>
        <charset val="134"/>
      </rPr>
      <t>年度定淮门长江隧道投标报价</t>
    </r>
  </si>
  <si>
    <r>
      <rPr>
        <sz val="11"/>
        <rFont val="Times New Roman"/>
        <charset val="0"/>
      </rPr>
      <t>2027</t>
    </r>
    <r>
      <rPr>
        <sz val="11"/>
        <rFont val="宋体"/>
        <charset val="134"/>
      </rPr>
      <t>年度应天大街长江隧道投标报价</t>
    </r>
  </si>
  <si>
    <r>
      <rPr>
        <sz val="11"/>
        <rFont val="Times New Roman"/>
        <charset val="0"/>
      </rPr>
      <t>2027</t>
    </r>
    <r>
      <rPr>
        <sz val="11"/>
        <rFont val="宋体"/>
        <charset val="134"/>
      </rPr>
      <t>年度定淮门长江隧道投标报价</t>
    </r>
  </si>
  <si>
    <r>
      <rPr>
        <b/>
        <sz val="11"/>
        <rFont val="宋体"/>
        <charset val="134"/>
      </rPr>
      <t>投标总报价（</t>
    </r>
    <r>
      <rPr>
        <b/>
        <sz val="11"/>
        <rFont val="Times New Roman"/>
        <charset val="0"/>
      </rPr>
      <t>1+2+3+4</t>
    </r>
    <r>
      <rPr>
        <b/>
        <sz val="11"/>
        <rFont val="宋体"/>
        <charset val="134"/>
      </rPr>
      <t>）</t>
    </r>
  </si>
  <si>
    <r>
      <rPr>
        <b/>
        <sz val="18"/>
        <rFont val="Times New Roman"/>
        <charset val="0"/>
      </rPr>
      <t>2026</t>
    </r>
    <r>
      <rPr>
        <b/>
        <sz val="18"/>
        <rFont val="宋体"/>
        <charset val="134"/>
      </rPr>
      <t>年度投标报价汇总表</t>
    </r>
  </si>
  <si>
    <r>
      <rPr>
        <b/>
        <sz val="11"/>
        <rFont val="宋体"/>
        <charset val="134"/>
      </rPr>
      <t>章次</t>
    </r>
  </si>
  <si>
    <r>
      <rPr>
        <b/>
        <sz val="11"/>
        <rFont val="宋体"/>
        <charset val="134"/>
      </rPr>
      <t>科目名称</t>
    </r>
  </si>
  <si>
    <r>
      <rPr>
        <sz val="11"/>
        <rFont val="宋体"/>
        <charset val="134"/>
      </rPr>
      <t>年度日常养护费</t>
    </r>
    <r>
      <rPr>
        <sz val="11"/>
        <rFont val="Times New Roman"/>
        <charset val="0"/>
      </rPr>
      <t>(</t>
    </r>
    <r>
      <rPr>
        <sz val="11"/>
        <rFont val="宋体"/>
        <charset val="134"/>
      </rPr>
      <t>应天大街长江隧道</t>
    </r>
    <r>
      <rPr>
        <sz val="11"/>
        <rFont val="Times New Roman"/>
        <charset val="0"/>
      </rPr>
      <t>)</t>
    </r>
  </si>
  <si>
    <r>
      <rPr>
        <sz val="11"/>
        <rFont val="宋体"/>
        <charset val="134"/>
      </rPr>
      <t>年度检（监）测费（应天大街长江隧道）</t>
    </r>
  </si>
  <si>
    <r>
      <rPr>
        <sz val="11"/>
        <rFont val="宋体"/>
        <charset val="134"/>
      </rPr>
      <t>年度运营业务费（应天大街长江隧道）</t>
    </r>
  </si>
  <si>
    <r>
      <rPr>
        <sz val="11"/>
        <rFont val="宋体"/>
        <charset val="134"/>
      </rPr>
      <t>年度代付费用（应天大街长江隧道）</t>
    </r>
  </si>
  <si>
    <r>
      <rPr>
        <sz val="11"/>
        <rFont val="Times New Roman"/>
        <charset val="0"/>
      </rPr>
      <t>2026</t>
    </r>
    <r>
      <rPr>
        <sz val="11"/>
        <rFont val="宋体"/>
        <charset val="134"/>
      </rPr>
      <t>年度应天大街长江隧道第</t>
    </r>
    <r>
      <rPr>
        <sz val="11"/>
        <rFont val="Times New Roman"/>
        <charset val="0"/>
      </rPr>
      <t>100</t>
    </r>
    <r>
      <rPr>
        <sz val="11"/>
        <rFont val="宋体"/>
        <charset val="134"/>
      </rPr>
      <t>章～</t>
    </r>
    <r>
      <rPr>
        <sz val="11"/>
        <rFont val="Times New Roman"/>
        <charset val="0"/>
      </rPr>
      <t>400</t>
    </r>
    <r>
      <rPr>
        <sz val="11"/>
        <rFont val="宋体"/>
        <charset val="134"/>
      </rPr>
      <t>章清单小计</t>
    </r>
    <r>
      <rPr>
        <sz val="11"/>
        <rFont val="Times New Roman"/>
        <charset val="0"/>
      </rPr>
      <t>(1+2+3+4)</t>
    </r>
  </si>
  <si>
    <r>
      <rPr>
        <sz val="11"/>
        <rFont val="Times New Roman"/>
        <charset val="0"/>
      </rPr>
      <t>2026</t>
    </r>
    <r>
      <rPr>
        <sz val="11"/>
        <rFont val="宋体"/>
        <charset val="134"/>
      </rPr>
      <t>年度年度应天大街长江隧道应急处置及夏汛、冬防费</t>
    </r>
  </si>
  <si>
    <r>
      <rPr>
        <sz val="11"/>
        <rFont val="Times New Roman"/>
        <charset val="0"/>
      </rPr>
      <t>2026</t>
    </r>
    <r>
      <rPr>
        <sz val="11"/>
        <rFont val="宋体"/>
        <charset val="134"/>
      </rPr>
      <t>年度年度应天大街长江隧道暂列金额</t>
    </r>
    <r>
      <rPr>
        <sz val="11"/>
        <rFont val="Times New Roman"/>
        <charset val="0"/>
      </rPr>
      <t>[(1+2+3</t>
    </r>
    <r>
      <rPr>
        <sz val="11"/>
        <rFont val="宋体"/>
        <charset val="134"/>
      </rPr>
      <t>）</t>
    </r>
    <r>
      <rPr>
        <sz val="11"/>
        <rFont val="Times New Roman"/>
        <charset val="0"/>
      </rPr>
      <t>×4%]</t>
    </r>
  </si>
  <si>
    <r>
      <rPr>
        <sz val="11"/>
        <rFont val="宋体"/>
        <charset val="134"/>
      </rPr>
      <t>应天大街长江隧道</t>
    </r>
    <r>
      <rPr>
        <sz val="11"/>
        <rFont val="Times New Roman"/>
        <charset val="0"/>
      </rPr>
      <t>2026</t>
    </r>
    <r>
      <rPr>
        <sz val="11"/>
        <rFont val="宋体"/>
        <charset val="134"/>
      </rPr>
      <t>年度安全生产费</t>
    </r>
    <r>
      <rPr>
        <sz val="11"/>
        <rFont val="Times New Roman"/>
        <charset val="0"/>
      </rPr>
      <t xml:space="preserve">                                                                (</t>
    </r>
    <r>
      <rPr>
        <sz val="11"/>
        <rFont val="宋体"/>
        <charset val="134"/>
      </rPr>
      <t>应天大街长江隧道</t>
    </r>
    <r>
      <rPr>
        <sz val="11"/>
        <rFont val="Times New Roman"/>
        <charset val="0"/>
      </rPr>
      <t>2026</t>
    </r>
    <r>
      <rPr>
        <sz val="11"/>
        <rFont val="宋体"/>
        <charset val="134"/>
      </rPr>
      <t>年度最高限价</t>
    </r>
    <r>
      <rPr>
        <sz val="11"/>
        <rFont val="Times New Roman"/>
        <charset val="0"/>
      </rPr>
      <t>×2%</t>
    </r>
    <r>
      <rPr>
        <sz val="11"/>
        <rFont val="宋体"/>
        <charset val="134"/>
      </rPr>
      <t>）</t>
    </r>
  </si>
  <si>
    <r>
      <rPr>
        <b/>
        <sz val="11"/>
        <rFont val="Times New Roman"/>
        <charset val="0"/>
      </rPr>
      <t>2026</t>
    </r>
    <r>
      <rPr>
        <b/>
        <sz val="11"/>
        <rFont val="宋体"/>
        <charset val="134"/>
      </rPr>
      <t>年度应天大街长江隧道投标报价（</t>
    </r>
    <r>
      <rPr>
        <b/>
        <sz val="11"/>
        <rFont val="Times New Roman"/>
        <charset val="0"/>
      </rPr>
      <t>5+6+7+8</t>
    </r>
    <r>
      <rPr>
        <b/>
        <sz val="11"/>
        <rFont val="宋体"/>
        <charset val="134"/>
      </rPr>
      <t>）</t>
    </r>
  </si>
  <si>
    <r>
      <rPr>
        <sz val="11"/>
        <rFont val="宋体"/>
        <charset val="134"/>
      </rPr>
      <t>年度日常养护费</t>
    </r>
    <r>
      <rPr>
        <sz val="11"/>
        <rFont val="Times New Roman"/>
        <charset val="0"/>
      </rPr>
      <t>(</t>
    </r>
    <r>
      <rPr>
        <sz val="11"/>
        <rFont val="宋体"/>
        <charset val="134"/>
      </rPr>
      <t>定淮门长江隧道</t>
    </r>
    <r>
      <rPr>
        <sz val="11"/>
        <rFont val="Times New Roman"/>
        <charset val="0"/>
      </rPr>
      <t>)</t>
    </r>
  </si>
  <si>
    <r>
      <rPr>
        <sz val="11"/>
        <rFont val="宋体"/>
        <charset val="134"/>
      </rPr>
      <t>年度检（监）测费（定淮门长江隧道）</t>
    </r>
  </si>
  <si>
    <r>
      <rPr>
        <sz val="11"/>
        <rFont val="宋体"/>
        <charset val="134"/>
      </rPr>
      <t>年度运营业务费（定淮门长江隧道）</t>
    </r>
  </si>
  <si>
    <r>
      <rPr>
        <sz val="11"/>
        <rFont val="宋体"/>
        <charset val="134"/>
      </rPr>
      <t>年度代付费用（定淮门长江隧道）</t>
    </r>
  </si>
  <si>
    <r>
      <rPr>
        <sz val="11"/>
        <rFont val="Times New Roman"/>
        <charset val="0"/>
      </rPr>
      <t>2026</t>
    </r>
    <r>
      <rPr>
        <sz val="11"/>
        <rFont val="宋体"/>
        <charset val="134"/>
      </rPr>
      <t>年度定淮门长江隧道第</t>
    </r>
    <r>
      <rPr>
        <sz val="11"/>
        <rFont val="Times New Roman"/>
        <charset val="0"/>
      </rPr>
      <t>100</t>
    </r>
    <r>
      <rPr>
        <sz val="11"/>
        <rFont val="宋体"/>
        <charset val="134"/>
      </rPr>
      <t>章～</t>
    </r>
    <r>
      <rPr>
        <sz val="11"/>
        <rFont val="Times New Roman"/>
        <charset val="0"/>
      </rPr>
      <t>400</t>
    </r>
    <r>
      <rPr>
        <sz val="11"/>
        <rFont val="宋体"/>
        <charset val="134"/>
      </rPr>
      <t>章清单小计</t>
    </r>
    <r>
      <rPr>
        <sz val="11"/>
        <rFont val="Times New Roman"/>
        <charset val="0"/>
      </rPr>
      <t>(10+11+12+13)</t>
    </r>
  </si>
  <si>
    <r>
      <rPr>
        <sz val="11"/>
        <rFont val="Times New Roman"/>
        <charset val="0"/>
      </rPr>
      <t>2026</t>
    </r>
    <r>
      <rPr>
        <sz val="11"/>
        <rFont val="宋体"/>
        <charset val="134"/>
      </rPr>
      <t>年度定淮门长江隧道应急处置及夏汛、冬防费</t>
    </r>
  </si>
  <si>
    <r>
      <rPr>
        <sz val="11"/>
        <rFont val="Times New Roman"/>
        <charset val="0"/>
      </rPr>
      <t>2026</t>
    </r>
    <r>
      <rPr>
        <sz val="11"/>
        <rFont val="宋体"/>
        <charset val="134"/>
      </rPr>
      <t>年度定淮门长江隧道暂列金额</t>
    </r>
    <r>
      <rPr>
        <sz val="11"/>
        <rFont val="Times New Roman"/>
        <charset val="0"/>
      </rPr>
      <t>[(10+11+12</t>
    </r>
    <r>
      <rPr>
        <sz val="11"/>
        <rFont val="宋体"/>
        <charset val="134"/>
      </rPr>
      <t>）</t>
    </r>
    <r>
      <rPr>
        <sz val="11"/>
        <rFont val="Times New Roman"/>
        <charset val="0"/>
      </rPr>
      <t>×4%]</t>
    </r>
  </si>
  <si>
    <r>
      <t>定淮门长江隧道</t>
    </r>
    <r>
      <rPr>
        <sz val="11"/>
        <rFont val="Times New Roman"/>
        <charset val="134"/>
      </rPr>
      <t>2026</t>
    </r>
    <r>
      <rPr>
        <sz val="11"/>
        <rFont val="宋体"/>
        <charset val="134"/>
      </rPr>
      <t>年度安全生产费</t>
    </r>
    <r>
      <rPr>
        <sz val="11"/>
        <rFont val="Times New Roman"/>
        <charset val="134"/>
      </rPr>
      <t xml:space="preserve">  
(</t>
    </r>
    <r>
      <rPr>
        <sz val="11"/>
        <rFont val="宋体"/>
        <charset val="134"/>
      </rPr>
      <t>定淮门长江隧道</t>
    </r>
    <r>
      <rPr>
        <sz val="11"/>
        <rFont val="Times New Roman"/>
        <charset val="134"/>
      </rPr>
      <t>2026</t>
    </r>
    <r>
      <rPr>
        <sz val="11"/>
        <rFont val="宋体"/>
        <charset val="134"/>
      </rPr>
      <t>年度最高限价</t>
    </r>
    <r>
      <rPr>
        <sz val="11"/>
        <rFont val="Times New Roman"/>
        <charset val="134"/>
      </rPr>
      <t>×2%</t>
    </r>
    <r>
      <rPr>
        <sz val="11"/>
        <rFont val="宋体"/>
        <charset val="134"/>
      </rPr>
      <t>）</t>
    </r>
  </si>
  <si>
    <r>
      <rPr>
        <b/>
        <sz val="11"/>
        <rFont val="Times New Roman"/>
        <charset val="0"/>
      </rPr>
      <t>2026</t>
    </r>
    <r>
      <rPr>
        <b/>
        <sz val="11"/>
        <rFont val="宋体"/>
        <charset val="134"/>
      </rPr>
      <t>年度定淮门长江隧道投标报价（</t>
    </r>
    <r>
      <rPr>
        <b/>
        <sz val="11"/>
        <rFont val="Times New Roman"/>
        <charset val="0"/>
      </rPr>
      <t>14+15+16+17</t>
    </r>
    <r>
      <rPr>
        <b/>
        <sz val="11"/>
        <rFont val="宋体"/>
        <charset val="134"/>
      </rPr>
      <t>）</t>
    </r>
  </si>
  <si>
    <r>
      <rPr>
        <b/>
        <sz val="18"/>
        <rFont val="Times New Roman"/>
        <charset val="0"/>
      </rPr>
      <t>2027</t>
    </r>
    <r>
      <rPr>
        <b/>
        <sz val="18"/>
        <rFont val="宋体"/>
        <charset val="134"/>
      </rPr>
      <t>年度投标报价汇总表</t>
    </r>
  </si>
  <si>
    <r>
      <rPr>
        <b/>
        <sz val="11"/>
        <rFont val="Times New Roman"/>
        <charset val="0"/>
      </rPr>
      <t>2027</t>
    </r>
    <r>
      <rPr>
        <b/>
        <sz val="11"/>
        <rFont val="宋体"/>
        <charset val="134"/>
      </rPr>
      <t>年度报价折扣率（供应商自行填报）（</t>
    </r>
    <r>
      <rPr>
        <b/>
        <sz val="11"/>
        <rFont val="Times New Roman"/>
        <charset val="0"/>
      </rPr>
      <t>%</t>
    </r>
    <r>
      <rPr>
        <b/>
        <sz val="11"/>
        <rFont val="宋体"/>
        <charset val="134"/>
      </rPr>
      <t>）</t>
    </r>
  </si>
  <si>
    <r>
      <rPr>
        <sz val="11"/>
        <rFont val="Times New Roman"/>
        <charset val="0"/>
      </rPr>
      <t>2027</t>
    </r>
    <r>
      <rPr>
        <sz val="11"/>
        <rFont val="宋体"/>
        <charset val="134"/>
      </rPr>
      <t>年度应天大街长江隧道第</t>
    </r>
    <r>
      <rPr>
        <sz val="11"/>
        <rFont val="Times New Roman"/>
        <charset val="0"/>
      </rPr>
      <t>100</t>
    </r>
    <r>
      <rPr>
        <sz val="11"/>
        <rFont val="宋体"/>
        <charset val="134"/>
      </rPr>
      <t>章</t>
    </r>
    <r>
      <rPr>
        <sz val="11"/>
        <rFont val="Times New Roman"/>
        <charset val="0"/>
      </rPr>
      <t>~400</t>
    </r>
    <r>
      <rPr>
        <sz val="11"/>
        <rFont val="宋体"/>
        <charset val="134"/>
      </rPr>
      <t>章清单小计</t>
    </r>
    <r>
      <rPr>
        <sz val="11"/>
        <rFont val="Times New Roman"/>
        <charset val="0"/>
      </rPr>
      <t xml:space="preserve">
</t>
    </r>
    <r>
      <rPr>
        <sz val="11"/>
        <rFont val="宋体"/>
        <charset val="134"/>
      </rPr>
      <t>（</t>
    </r>
    <r>
      <rPr>
        <sz val="11"/>
        <rFont val="Times New Roman"/>
        <charset val="0"/>
      </rPr>
      <t>1+3</t>
    </r>
    <r>
      <rPr>
        <sz val="11"/>
        <rFont val="宋体"/>
        <charset val="134"/>
      </rPr>
      <t>）</t>
    </r>
    <r>
      <rPr>
        <sz val="11"/>
        <rFont val="Times New Roman"/>
        <charset val="0"/>
      </rPr>
      <t>×</t>
    </r>
    <r>
      <rPr>
        <sz val="11"/>
        <rFont val="宋体"/>
        <charset val="134"/>
      </rPr>
      <t>（</t>
    </r>
    <r>
      <rPr>
        <sz val="11"/>
        <rFont val="Times New Roman"/>
        <charset val="0"/>
      </rPr>
      <t>5</t>
    </r>
    <r>
      <rPr>
        <sz val="11"/>
        <rFont val="宋体"/>
        <charset val="134"/>
      </rPr>
      <t>）</t>
    </r>
    <r>
      <rPr>
        <sz val="11"/>
        <rFont val="Times New Roman"/>
        <charset val="0"/>
      </rPr>
      <t>+</t>
    </r>
    <r>
      <rPr>
        <sz val="11"/>
        <rFont val="宋体"/>
        <charset val="134"/>
      </rPr>
      <t>（</t>
    </r>
    <r>
      <rPr>
        <sz val="11"/>
        <rFont val="Times New Roman"/>
        <charset val="0"/>
      </rPr>
      <t>2+4</t>
    </r>
    <r>
      <rPr>
        <sz val="11"/>
        <rFont val="宋体"/>
        <charset val="134"/>
      </rPr>
      <t>）</t>
    </r>
  </si>
  <si>
    <r>
      <rPr>
        <sz val="11"/>
        <rFont val="Times New Roman"/>
        <charset val="0"/>
      </rPr>
      <t>2027</t>
    </r>
    <r>
      <rPr>
        <sz val="11"/>
        <rFont val="宋体"/>
        <charset val="134"/>
      </rPr>
      <t>年度年度应天大街长江隧道应急处置及夏汛、冬防费</t>
    </r>
  </si>
  <si>
    <r>
      <rPr>
        <sz val="11"/>
        <rFont val="Times New Roman"/>
        <charset val="0"/>
      </rPr>
      <t>2027</t>
    </r>
    <r>
      <rPr>
        <sz val="11"/>
        <rFont val="宋体"/>
        <charset val="134"/>
      </rPr>
      <t>年度年度应天大街长江隧道暂列金额</t>
    </r>
    <r>
      <rPr>
        <sz val="11"/>
        <rFont val="Times New Roman"/>
        <charset val="0"/>
      </rPr>
      <t xml:space="preserve">
[</t>
    </r>
    <r>
      <rPr>
        <sz val="11"/>
        <rFont val="宋体"/>
        <charset val="134"/>
      </rPr>
      <t>（</t>
    </r>
    <r>
      <rPr>
        <sz val="11"/>
        <rFont val="Times New Roman"/>
        <charset val="0"/>
      </rPr>
      <t>1+3</t>
    </r>
    <r>
      <rPr>
        <sz val="11"/>
        <rFont val="宋体"/>
        <charset val="134"/>
      </rPr>
      <t>）</t>
    </r>
    <r>
      <rPr>
        <sz val="11"/>
        <rFont val="Times New Roman"/>
        <charset val="0"/>
      </rPr>
      <t>×</t>
    </r>
    <r>
      <rPr>
        <sz val="11"/>
        <rFont val="宋体"/>
        <charset val="134"/>
      </rPr>
      <t>（</t>
    </r>
    <r>
      <rPr>
        <sz val="11"/>
        <rFont val="Times New Roman"/>
        <charset val="0"/>
      </rPr>
      <t>5</t>
    </r>
    <r>
      <rPr>
        <sz val="11"/>
        <rFont val="宋体"/>
        <charset val="134"/>
      </rPr>
      <t>）</t>
    </r>
    <r>
      <rPr>
        <sz val="11"/>
        <rFont val="Times New Roman"/>
        <charset val="0"/>
      </rPr>
      <t>+</t>
    </r>
    <r>
      <rPr>
        <sz val="11"/>
        <rFont val="宋体"/>
        <charset val="134"/>
      </rPr>
      <t>（</t>
    </r>
    <r>
      <rPr>
        <sz val="11"/>
        <rFont val="Times New Roman"/>
        <charset val="0"/>
      </rPr>
      <t>2</t>
    </r>
    <r>
      <rPr>
        <sz val="11"/>
        <rFont val="宋体"/>
        <charset val="134"/>
      </rPr>
      <t>）</t>
    </r>
    <r>
      <rPr>
        <sz val="11"/>
        <rFont val="Times New Roman"/>
        <charset val="0"/>
      </rPr>
      <t>]×4%</t>
    </r>
  </si>
  <si>
    <r>
      <rPr>
        <sz val="11"/>
        <rFont val="宋体"/>
        <charset val="134"/>
      </rPr>
      <t>应天大街长江隧道</t>
    </r>
    <r>
      <rPr>
        <sz val="11"/>
        <rFont val="Times New Roman"/>
        <charset val="0"/>
      </rPr>
      <t>2027</t>
    </r>
    <r>
      <rPr>
        <sz val="11"/>
        <rFont val="宋体"/>
        <charset val="134"/>
      </rPr>
      <t>年度安全生产费</t>
    </r>
    <r>
      <rPr>
        <sz val="11"/>
        <rFont val="Times New Roman"/>
        <charset val="0"/>
      </rPr>
      <t xml:space="preserve">                                                                (</t>
    </r>
    <r>
      <rPr>
        <sz val="11"/>
        <rFont val="宋体"/>
        <charset val="134"/>
      </rPr>
      <t>应天大街长江隧道</t>
    </r>
    <r>
      <rPr>
        <sz val="11"/>
        <rFont val="Times New Roman"/>
        <charset val="0"/>
      </rPr>
      <t>2027</t>
    </r>
    <r>
      <rPr>
        <sz val="11"/>
        <rFont val="宋体"/>
        <charset val="134"/>
      </rPr>
      <t>年度最高限价</t>
    </r>
    <r>
      <rPr>
        <sz val="11"/>
        <rFont val="Times New Roman"/>
        <charset val="0"/>
      </rPr>
      <t>×2%</t>
    </r>
    <r>
      <rPr>
        <sz val="11"/>
        <rFont val="宋体"/>
        <charset val="134"/>
      </rPr>
      <t>）</t>
    </r>
  </si>
  <si>
    <r>
      <rPr>
        <b/>
        <sz val="11"/>
        <rFont val="Times New Roman"/>
        <charset val="0"/>
      </rPr>
      <t>2027</t>
    </r>
    <r>
      <rPr>
        <b/>
        <sz val="11"/>
        <rFont val="宋体"/>
        <charset val="134"/>
      </rPr>
      <t>年度应天大街长江隧道投标报价（</t>
    </r>
    <r>
      <rPr>
        <b/>
        <sz val="11"/>
        <rFont val="Times New Roman"/>
        <charset val="0"/>
      </rPr>
      <t>6+7+8+9</t>
    </r>
    <r>
      <rPr>
        <b/>
        <sz val="11"/>
        <rFont val="宋体"/>
        <charset val="134"/>
      </rPr>
      <t>）</t>
    </r>
  </si>
  <si>
    <r>
      <rPr>
        <sz val="11"/>
        <rFont val="宋体"/>
        <charset val="0"/>
      </rPr>
      <t>年度检（监）测费（定淮门长江隧道）</t>
    </r>
  </si>
  <si>
    <r>
      <rPr>
        <b/>
        <sz val="11"/>
        <rFont val="Times New Roman"/>
        <charset val="0"/>
      </rPr>
      <t>2027</t>
    </r>
    <r>
      <rPr>
        <b/>
        <sz val="11"/>
        <rFont val="宋体"/>
        <charset val="134"/>
      </rPr>
      <t>年度报价折扣率</t>
    </r>
    <r>
      <rPr>
        <b/>
        <sz val="11"/>
        <rFont val="Times New Roman"/>
        <charset val="0"/>
      </rPr>
      <t>=</t>
    </r>
    <r>
      <rPr>
        <b/>
        <sz val="11"/>
        <rFont val="宋体"/>
        <charset val="134"/>
      </rPr>
      <t>（</t>
    </r>
    <r>
      <rPr>
        <b/>
        <sz val="11"/>
        <rFont val="Times New Roman"/>
        <charset val="0"/>
      </rPr>
      <t>5</t>
    </r>
    <r>
      <rPr>
        <b/>
        <sz val="11"/>
        <rFont val="宋体"/>
        <charset val="134"/>
      </rPr>
      <t>）（</t>
    </r>
    <r>
      <rPr>
        <b/>
        <sz val="11"/>
        <rFont val="Times New Roman"/>
        <charset val="0"/>
      </rPr>
      <t>%</t>
    </r>
    <r>
      <rPr>
        <b/>
        <sz val="11"/>
        <rFont val="宋体"/>
        <charset val="134"/>
      </rPr>
      <t>）</t>
    </r>
  </si>
  <si>
    <r>
      <rPr>
        <sz val="11"/>
        <rFont val="Times New Roman"/>
        <charset val="0"/>
      </rPr>
      <t>2027</t>
    </r>
    <r>
      <rPr>
        <sz val="11"/>
        <rFont val="宋体"/>
        <charset val="134"/>
      </rPr>
      <t>年度定淮门长江隧道第</t>
    </r>
    <r>
      <rPr>
        <sz val="11"/>
        <rFont val="Times New Roman"/>
        <charset val="0"/>
      </rPr>
      <t>100</t>
    </r>
    <r>
      <rPr>
        <sz val="11"/>
        <rFont val="宋体"/>
        <charset val="134"/>
      </rPr>
      <t>章～</t>
    </r>
    <r>
      <rPr>
        <sz val="11"/>
        <rFont val="Times New Roman"/>
        <charset val="0"/>
      </rPr>
      <t>400</t>
    </r>
    <r>
      <rPr>
        <sz val="11"/>
        <rFont val="宋体"/>
        <charset val="134"/>
      </rPr>
      <t>章清单小计</t>
    </r>
    <r>
      <rPr>
        <sz val="11"/>
        <rFont val="Times New Roman"/>
        <charset val="0"/>
      </rPr>
      <t xml:space="preserve">
</t>
    </r>
    <r>
      <rPr>
        <sz val="11"/>
        <rFont val="宋体"/>
        <charset val="134"/>
      </rPr>
      <t>（</t>
    </r>
    <r>
      <rPr>
        <sz val="11"/>
        <rFont val="Times New Roman"/>
        <charset val="0"/>
      </rPr>
      <t>11+13</t>
    </r>
    <r>
      <rPr>
        <sz val="11"/>
        <rFont val="宋体"/>
        <charset val="134"/>
      </rPr>
      <t>）</t>
    </r>
    <r>
      <rPr>
        <sz val="11"/>
        <rFont val="Times New Roman"/>
        <charset val="0"/>
      </rPr>
      <t>×</t>
    </r>
    <r>
      <rPr>
        <sz val="11"/>
        <rFont val="宋体"/>
        <charset val="134"/>
      </rPr>
      <t>（</t>
    </r>
    <r>
      <rPr>
        <sz val="11"/>
        <rFont val="Times New Roman"/>
        <charset val="0"/>
      </rPr>
      <t>15</t>
    </r>
    <r>
      <rPr>
        <sz val="11"/>
        <rFont val="宋体"/>
        <charset val="134"/>
      </rPr>
      <t>）</t>
    </r>
    <r>
      <rPr>
        <sz val="11"/>
        <rFont val="Times New Roman"/>
        <charset val="0"/>
      </rPr>
      <t>+</t>
    </r>
    <r>
      <rPr>
        <sz val="11"/>
        <rFont val="宋体"/>
        <charset val="134"/>
      </rPr>
      <t>（</t>
    </r>
    <r>
      <rPr>
        <sz val="11"/>
        <rFont val="Times New Roman"/>
        <charset val="0"/>
      </rPr>
      <t>12+14</t>
    </r>
    <r>
      <rPr>
        <sz val="11"/>
        <rFont val="宋体"/>
        <charset val="134"/>
      </rPr>
      <t>）</t>
    </r>
  </si>
  <si>
    <r>
      <rPr>
        <sz val="11"/>
        <rFont val="Times New Roman"/>
        <charset val="0"/>
      </rPr>
      <t>2027</t>
    </r>
    <r>
      <rPr>
        <sz val="11"/>
        <rFont val="宋体"/>
        <charset val="134"/>
      </rPr>
      <t>年度定淮门长江隧道应急处置及夏汛、冬防费</t>
    </r>
  </si>
  <si>
    <r>
      <rPr>
        <sz val="11"/>
        <rFont val="Times New Roman"/>
        <charset val="0"/>
      </rPr>
      <t>2027</t>
    </r>
    <r>
      <rPr>
        <sz val="11"/>
        <rFont val="宋体"/>
        <charset val="134"/>
      </rPr>
      <t>年度定淮门长江隧道暂列金额</t>
    </r>
    <r>
      <rPr>
        <sz val="11"/>
        <rFont val="Times New Roman"/>
        <charset val="0"/>
      </rPr>
      <t xml:space="preserve">
[</t>
    </r>
    <r>
      <rPr>
        <sz val="11"/>
        <rFont val="宋体"/>
        <charset val="134"/>
      </rPr>
      <t>（</t>
    </r>
    <r>
      <rPr>
        <sz val="11"/>
        <rFont val="Times New Roman"/>
        <charset val="0"/>
      </rPr>
      <t>11+13</t>
    </r>
    <r>
      <rPr>
        <sz val="11"/>
        <rFont val="宋体"/>
        <charset val="134"/>
      </rPr>
      <t>）</t>
    </r>
    <r>
      <rPr>
        <sz val="11"/>
        <rFont val="Times New Roman"/>
        <charset val="0"/>
      </rPr>
      <t>×</t>
    </r>
    <r>
      <rPr>
        <sz val="11"/>
        <rFont val="宋体"/>
        <charset val="134"/>
      </rPr>
      <t>（</t>
    </r>
    <r>
      <rPr>
        <sz val="11"/>
        <rFont val="Times New Roman"/>
        <charset val="0"/>
      </rPr>
      <t>15</t>
    </r>
    <r>
      <rPr>
        <sz val="11"/>
        <rFont val="宋体"/>
        <charset val="134"/>
      </rPr>
      <t>）</t>
    </r>
    <r>
      <rPr>
        <sz val="11"/>
        <rFont val="Times New Roman"/>
        <charset val="0"/>
      </rPr>
      <t>+</t>
    </r>
    <r>
      <rPr>
        <sz val="11"/>
        <rFont val="宋体"/>
        <charset val="134"/>
      </rPr>
      <t>（</t>
    </r>
    <r>
      <rPr>
        <sz val="11"/>
        <rFont val="Times New Roman"/>
        <charset val="0"/>
      </rPr>
      <t>12</t>
    </r>
    <r>
      <rPr>
        <sz val="11"/>
        <rFont val="宋体"/>
        <charset val="134"/>
      </rPr>
      <t>）</t>
    </r>
    <r>
      <rPr>
        <sz val="11"/>
        <rFont val="Times New Roman"/>
        <charset val="0"/>
      </rPr>
      <t>]×4%</t>
    </r>
  </si>
  <si>
    <r>
      <t>定淮门长江隧道</t>
    </r>
    <r>
      <rPr>
        <sz val="11"/>
        <rFont val="Times New Roman"/>
        <charset val="134"/>
      </rPr>
      <t>2027</t>
    </r>
    <r>
      <rPr>
        <sz val="11"/>
        <rFont val="宋体"/>
        <charset val="134"/>
      </rPr>
      <t>年度安全生产费</t>
    </r>
    <r>
      <rPr>
        <sz val="11"/>
        <rFont val="Times New Roman"/>
        <charset val="134"/>
      </rPr>
      <t xml:space="preserve">
 (</t>
    </r>
    <r>
      <rPr>
        <sz val="11"/>
        <rFont val="宋体"/>
        <charset val="134"/>
      </rPr>
      <t>定淮门长江隧道</t>
    </r>
    <r>
      <rPr>
        <sz val="11"/>
        <rFont val="Times New Roman"/>
        <charset val="134"/>
      </rPr>
      <t>2027</t>
    </r>
    <r>
      <rPr>
        <sz val="11"/>
        <rFont val="宋体"/>
        <charset val="134"/>
      </rPr>
      <t>年度最高限价</t>
    </r>
    <r>
      <rPr>
        <sz val="11"/>
        <rFont val="Times New Roman"/>
        <charset val="134"/>
      </rPr>
      <t>×2%</t>
    </r>
    <r>
      <rPr>
        <sz val="11"/>
        <rFont val="宋体"/>
        <charset val="134"/>
      </rPr>
      <t>）</t>
    </r>
  </si>
  <si>
    <r>
      <rPr>
        <b/>
        <sz val="11"/>
        <rFont val="Times New Roman"/>
        <charset val="0"/>
      </rPr>
      <t>2027</t>
    </r>
    <r>
      <rPr>
        <b/>
        <sz val="11"/>
        <rFont val="宋体"/>
        <charset val="134"/>
      </rPr>
      <t>年度定淮门长江隧道投标报价（</t>
    </r>
    <r>
      <rPr>
        <b/>
        <sz val="11"/>
        <rFont val="Times New Roman"/>
        <charset val="0"/>
      </rPr>
      <t>16+17+18+19</t>
    </r>
    <r>
      <rPr>
        <b/>
        <sz val="11"/>
        <rFont val="宋体"/>
        <charset val="134"/>
      </rPr>
      <t>）</t>
    </r>
  </si>
  <si>
    <r>
      <rPr>
        <b/>
        <sz val="18"/>
        <rFont val="宋体"/>
        <charset val="134"/>
      </rPr>
      <t>第</t>
    </r>
    <r>
      <rPr>
        <b/>
        <sz val="18"/>
        <rFont val="Times New Roman"/>
        <charset val="0"/>
      </rPr>
      <t>100</t>
    </r>
    <r>
      <rPr>
        <b/>
        <sz val="18"/>
        <rFont val="宋体"/>
        <charset val="134"/>
      </rPr>
      <t>章</t>
    </r>
    <r>
      <rPr>
        <b/>
        <sz val="18"/>
        <rFont val="Times New Roman"/>
        <charset val="0"/>
      </rPr>
      <t xml:space="preserve">    </t>
    </r>
    <r>
      <rPr>
        <b/>
        <sz val="18"/>
        <rFont val="宋体"/>
        <charset val="134"/>
      </rPr>
      <t>年度日常养护费（应天大街长江隧道）</t>
    </r>
  </si>
  <si>
    <r>
      <rPr>
        <b/>
        <sz val="10"/>
        <rFont val="宋体"/>
        <charset val="134"/>
      </rPr>
      <t>子目号</t>
    </r>
  </si>
  <si>
    <r>
      <rPr>
        <b/>
        <sz val="10"/>
        <rFont val="宋体"/>
        <charset val="134"/>
      </rPr>
      <t>子目名称</t>
    </r>
  </si>
  <si>
    <r>
      <rPr>
        <b/>
        <sz val="10"/>
        <rFont val="宋体"/>
        <charset val="134"/>
      </rPr>
      <t>子目特征</t>
    </r>
  </si>
  <si>
    <r>
      <rPr>
        <b/>
        <sz val="10"/>
        <rFont val="宋体"/>
        <charset val="134"/>
      </rPr>
      <t>单位</t>
    </r>
  </si>
  <si>
    <r>
      <rPr>
        <b/>
        <sz val="10"/>
        <rFont val="宋体"/>
        <charset val="134"/>
      </rPr>
      <t>数量</t>
    </r>
  </si>
  <si>
    <r>
      <rPr>
        <b/>
        <sz val="10"/>
        <rFont val="宋体"/>
        <charset val="134"/>
      </rPr>
      <t>单价（元）</t>
    </r>
  </si>
  <si>
    <r>
      <rPr>
        <b/>
        <sz val="10"/>
        <rFont val="宋体"/>
        <charset val="134"/>
      </rPr>
      <t>合价（元）</t>
    </r>
  </si>
  <si>
    <t>101-1</t>
  </si>
  <si>
    <r>
      <rPr>
        <sz val="10"/>
        <rFont val="宋体"/>
        <charset val="0"/>
      </rPr>
      <t>桥面日常养护</t>
    </r>
  </si>
  <si>
    <t>-a</t>
  </si>
  <si>
    <r>
      <rPr>
        <sz val="10"/>
        <rFont val="宋体"/>
        <charset val="134"/>
      </rPr>
      <t>日常养护</t>
    </r>
  </si>
  <si>
    <r>
      <rPr>
        <sz val="10"/>
        <rFont val="Times New Roman"/>
        <charset val="0"/>
      </rPr>
      <t>1</t>
    </r>
    <r>
      <rPr>
        <sz val="10"/>
        <rFont val="宋体"/>
        <charset val="0"/>
      </rPr>
      <t>、部位：夹江桥及跨线桥全桥路面</t>
    </r>
    <r>
      <rPr>
        <sz val="10"/>
        <rFont val="Times New Roman"/>
        <charset val="0"/>
      </rPr>
      <t xml:space="preserve">
2</t>
    </r>
    <r>
      <rPr>
        <sz val="10"/>
        <rFont val="宋体"/>
        <charset val="0"/>
      </rPr>
      <t>、内容：巡查并清理路面杂物等</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</si>
  <si>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km</t>
  </si>
  <si>
    <t>-b</t>
  </si>
  <si>
    <r>
      <rPr>
        <sz val="10"/>
        <rFont val="宋体"/>
        <charset val="0"/>
      </rPr>
      <t>桥面清扫</t>
    </r>
  </si>
  <si>
    <r>
      <rPr>
        <sz val="10"/>
        <rFont val="Times New Roman"/>
        <charset val="0"/>
      </rPr>
      <t>1</t>
    </r>
    <r>
      <rPr>
        <sz val="10"/>
        <rFont val="宋体"/>
        <charset val="0"/>
      </rPr>
      <t>、部位：夹江桥及跨线桥行车道</t>
    </r>
    <r>
      <rPr>
        <sz val="10"/>
        <rFont val="Times New Roman"/>
        <charset val="0"/>
      </rPr>
      <t xml:space="preserve">
2</t>
    </r>
    <r>
      <rPr>
        <sz val="10"/>
        <rFont val="宋体"/>
        <charset val="0"/>
      </rPr>
      <t>、内容：人工配合机械进行路面清扫和洒水</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</si>
  <si>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-c</t>
  </si>
  <si>
    <r>
      <rPr>
        <sz val="10"/>
        <rFont val="宋体"/>
        <charset val="0"/>
      </rPr>
      <t>桥面冲洗</t>
    </r>
  </si>
  <si>
    <r>
      <rPr>
        <sz val="10"/>
        <rFont val="Times New Roman"/>
        <charset val="0"/>
      </rPr>
      <t>1</t>
    </r>
    <r>
      <rPr>
        <sz val="10"/>
        <rFont val="宋体"/>
        <charset val="0"/>
      </rPr>
      <t>、部位：夹江桥及跨线桥行车道</t>
    </r>
    <r>
      <rPr>
        <sz val="10"/>
        <rFont val="Times New Roman"/>
        <charset val="0"/>
      </rPr>
      <t xml:space="preserve">
2</t>
    </r>
    <r>
      <rPr>
        <sz val="10"/>
        <rFont val="宋体"/>
        <charset val="0"/>
      </rPr>
      <t>、方式：采用高压水枪或洒水车洗，配合人工清洗</t>
    </r>
    <r>
      <rPr>
        <sz val="10"/>
        <rFont val="Times New Roman"/>
        <charset val="0"/>
      </rPr>
      <t xml:space="preserve">
3</t>
    </r>
    <r>
      <rPr>
        <sz val="10"/>
        <rFont val="宋体"/>
        <charset val="0"/>
      </rPr>
      <t>、频次：每周</t>
    </r>
    <r>
      <rPr>
        <sz val="10"/>
        <rFont val="Times New Roman"/>
        <charset val="0"/>
      </rPr>
      <t>2</t>
    </r>
    <r>
      <rPr>
        <sz val="10"/>
        <rFont val="宋体"/>
        <charset val="0"/>
      </rPr>
      <t>次</t>
    </r>
    <r>
      <rPr>
        <sz val="10"/>
        <rFont val="Times New Roman"/>
        <charset val="0"/>
      </rPr>
      <t xml:space="preserve">
4</t>
    </r>
    <r>
      <rPr>
        <sz val="10"/>
        <rFont val="宋体"/>
        <charset val="0"/>
      </rPr>
      <t>、其他：详见养护管理手册</t>
    </r>
  </si>
  <si>
    <t>-d</t>
  </si>
  <si>
    <r>
      <rPr>
        <sz val="10"/>
        <rFont val="宋体"/>
        <charset val="0"/>
      </rPr>
      <t>桥面排水设施清理</t>
    </r>
  </si>
  <si>
    <r>
      <rPr>
        <sz val="10"/>
        <rFont val="Times New Roman"/>
        <charset val="0"/>
      </rPr>
      <t>1</t>
    </r>
    <r>
      <rPr>
        <sz val="10"/>
        <rFont val="宋体"/>
        <charset val="0"/>
      </rPr>
      <t>、部位：夹江桥及跨线桥桥面排水管及排水沟等设施</t>
    </r>
    <r>
      <rPr>
        <sz val="10"/>
        <rFont val="Times New Roman"/>
        <charset val="0"/>
      </rPr>
      <t xml:space="preserve">
2</t>
    </r>
    <r>
      <rPr>
        <sz val="10"/>
        <rFont val="宋体"/>
        <charset val="0"/>
      </rPr>
      <t>、方式：疏通机清理，配合人工清理</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</si>
  <si>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102-1</t>
  </si>
  <si>
    <r>
      <rPr>
        <sz val="10"/>
        <rFont val="宋体"/>
        <charset val="134"/>
      </rPr>
      <t>桥梁日常巡查</t>
    </r>
  </si>
  <si>
    <r>
      <rPr>
        <sz val="10"/>
        <rFont val="宋体"/>
        <charset val="134"/>
      </rPr>
      <t>日巡</t>
    </r>
  </si>
  <si>
    <r>
      <rPr>
        <sz val="10"/>
        <rFont val="Times New Roman"/>
        <charset val="0"/>
      </rPr>
      <t>1</t>
    </r>
    <r>
      <rPr>
        <sz val="10"/>
        <rFont val="宋体"/>
        <charset val="134"/>
      </rPr>
      <t>、部位：夹江桥及跨线桥各部位（含交安设施）</t>
    </r>
    <r>
      <rPr>
        <sz val="10"/>
        <rFont val="Times New Roman"/>
        <charset val="0"/>
      </rPr>
      <t xml:space="preserve">
2</t>
    </r>
    <r>
      <rPr>
        <sz val="10"/>
        <rFont val="宋体"/>
        <charset val="134"/>
      </rPr>
      <t>、方式：白天巡查</t>
    </r>
    <r>
      <rPr>
        <sz val="10"/>
        <rFont val="Times New Roman"/>
        <charset val="0"/>
      </rPr>
      <t xml:space="preserve">
3</t>
    </r>
    <r>
      <rPr>
        <sz val="10"/>
        <rFont val="宋体"/>
        <charset val="134"/>
      </rPr>
      <t>、其他：详见养护管理手册</t>
    </r>
  </si>
  <si>
    <r>
      <rPr>
        <sz val="10"/>
        <rFont val="宋体"/>
        <charset val="134"/>
      </rPr>
      <t>夜巡</t>
    </r>
  </si>
  <si>
    <r>
      <rPr>
        <sz val="10"/>
        <rFont val="Times New Roman"/>
        <charset val="0"/>
      </rPr>
      <t>1</t>
    </r>
    <r>
      <rPr>
        <sz val="10"/>
        <rFont val="宋体"/>
        <charset val="134"/>
      </rPr>
      <t>、部位：夹江桥及跨线桥全桥各部位（含交安设施）</t>
    </r>
    <r>
      <rPr>
        <sz val="10"/>
        <rFont val="Times New Roman"/>
        <charset val="0"/>
      </rPr>
      <t xml:space="preserve">
2</t>
    </r>
    <r>
      <rPr>
        <sz val="10"/>
        <rFont val="宋体"/>
        <charset val="134"/>
      </rPr>
      <t>、方式：夜间巡查</t>
    </r>
    <r>
      <rPr>
        <sz val="10"/>
        <rFont val="Times New Roman"/>
        <charset val="0"/>
      </rPr>
      <t xml:space="preserve">
3</t>
    </r>
    <r>
      <rPr>
        <sz val="10"/>
        <rFont val="宋体"/>
        <charset val="134"/>
      </rPr>
      <t>、其他：详见养护管理手册</t>
    </r>
  </si>
  <si>
    <t>102-2</t>
  </si>
  <si>
    <r>
      <rPr>
        <sz val="10"/>
        <rFont val="宋体"/>
        <charset val="0"/>
      </rPr>
      <t>桥梁经常检查</t>
    </r>
  </si>
  <si>
    <r>
      <rPr>
        <sz val="10"/>
        <rFont val="宋体"/>
        <charset val="0"/>
      </rPr>
      <t>夹江桥经常检查（含附属设施）</t>
    </r>
  </si>
  <si>
    <r>
      <rPr>
        <sz val="10"/>
        <color theme="1"/>
        <rFont val="Times New Roman"/>
        <charset val="0"/>
      </rPr>
      <t>1</t>
    </r>
    <r>
      <rPr>
        <sz val="10"/>
        <color theme="1"/>
        <rFont val="宋体"/>
        <charset val="0"/>
      </rPr>
      <t>、部位：斜拉桥（</t>
    </r>
    <r>
      <rPr>
        <sz val="10"/>
        <color theme="1"/>
        <rFont val="Times New Roman"/>
        <charset val="0"/>
      </rPr>
      <t>665.5m</t>
    </r>
    <r>
      <rPr>
        <sz val="10"/>
        <color theme="1"/>
        <rFont val="宋体"/>
        <charset val="0"/>
      </rPr>
      <t>）</t>
    </r>
    <r>
      <rPr>
        <sz val="10"/>
        <color theme="1"/>
        <rFont val="Times New Roman"/>
        <charset val="0"/>
      </rPr>
      <t xml:space="preserve">
2</t>
    </r>
    <r>
      <rPr>
        <sz val="10"/>
        <color theme="1"/>
        <rFont val="宋体"/>
        <charset val="0"/>
      </rPr>
      <t>、方式：目测或配合简单工具进行测量</t>
    </r>
    <r>
      <rPr>
        <sz val="10"/>
        <color theme="1"/>
        <rFont val="Times New Roman"/>
        <charset val="0"/>
      </rPr>
      <t xml:space="preserve">
3</t>
    </r>
    <r>
      <rPr>
        <sz val="10"/>
        <color theme="1"/>
        <rFont val="宋体"/>
        <charset val="0"/>
      </rPr>
      <t>、频次：每月</t>
    </r>
    <r>
      <rPr>
        <sz val="10"/>
        <color theme="1"/>
        <rFont val="Times New Roman"/>
        <charset val="0"/>
      </rPr>
      <t>1</t>
    </r>
    <r>
      <rPr>
        <sz val="10"/>
        <color theme="1"/>
        <rFont val="宋体"/>
        <charset val="0"/>
      </rPr>
      <t>次</t>
    </r>
    <r>
      <rPr>
        <sz val="10"/>
        <color theme="1"/>
        <rFont val="Times New Roman"/>
        <charset val="0"/>
      </rPr>
      <t xml:space="preserve">
4</t>
    </r>
    <r>
      <rPr>
        <sz val="10"/>
        <color theme="1"/>
        <rFont val="宋体"/>
        <charset val="0"/>
      </rPr>
      <t>、其他：详见养护管理手册</t>
    </r>
  </si>
  <si>
    <r>
      <rPr>
        <sz val="10"/>
        <rFont val="宋体"/>
        <charset val="0"/>
      </rPr>
      <t>跨线桥经常检查（含附属设施）</t>
    </r>
  </si>
  <si>
    <r>
      <rPr>
        <sz val="10"/>
        <color theme="1"/>
        <rFont val="Times New Roman"/>
        <charset val="0"/>
      </rPr>
      <t>1</t>
    </r>
    <r>
      <rPr>
        <sz val="10"/>
        <color theme="1"/>
        <rFont val="宋体"/>
        <charset val="0"/>
      </rPr>
      <t>、部位：跨线桥（</t>
    </r>
    <r>
      <rPr>
        <sz val="10"/>
        <color theme="1"/>
        <rFont val="Times New Roman"/>
        <charset val="0"/>
      </rPr>
      <t>265m</t>
    </r>
    <r>
      <rPr>
        <sz val="10"/>
        <color theme="1"/>
        <rFont val="宋体"/>
        <charset val="0"/>
      </rPr>
      <t>）</t>
    </r>
    <r>
      <rPr>
        <sz val="10"/>
        <color theme="1"/>
        <rFont val="Times New Roman"/>
        <charset val="0"/>
      </rPr>
      <t xml:space="preserve">
2</t>
    </r>
    <r>
      <rPr>
        <sz val="10"/>
        <color theme="1"/>
        <rFont val="宋体"/>
        <charset val="0"/>
      </rPr>
      <t>、方式：目测或配合简单工具进行测量</t>
    </r>
    <r>
      <rPr>
        <sz val="10"/>
        <color theme="1"/>
        <rFont val="Times New Roman"/>
        <charset val="0"/>
      </rPr>
      <t xml:space="preserve">
3</t>
    </r>
    <r>
      <rPr>
        <sz val="10"/>
        <color theme="1"/>
        <rFont val="宋体"/>
        <charset val="0"/>
      </rPr>
      <t>、频次：每月</t>
    </r>
    <r>
      <rPr>
        <sz val="10"/>
        <color theme="1"/>
        <rFont val="Times New Roman"/>
        <charset val="0"/>
      </rPr>
      <t>1</t>
    </r>
    <r>
      <rPr>
        <sz val="10"/>
        <color theme="1"/>
        <rFont val="宋体"/>
        <charset val="0"/>
      </rPr>
      <t>次</t>
    </r>
    <r>
      <rPr>
        <sz val="10"/>
        <color theme="1"/>
        <rFont val="Times New Roman"/>
        <charset val="0"/>
      </rPr>
      <t xml:space="preserve">
4</t>
    </r>
    <r>
      <rPr>
        <sz val="10"/>
        <color theme="1"/>
        <rFont val="宋体"/>
        <charset val="0"/>
      </rPr>
      <t>、其他：详见养护管理手册</t>
    </r>
  </si>
  <si>
    <t>103-1</t>
  </si>
  <si>
    <r>
      <rPr>
        <sz val="10"/>
        <rFont val="宋体"/>
        <charset val="0"/>
      </rPr>
      <t>桥梁构件保洁</t>
    </r>
  </si>
  <si>
    <r>
      <rPr>
        <sz val="10"/>
        <rFont val="宋体"/>
        <charset val="0"/>
      </rPr>
      <t>主塔及电梯</t>
    </r>
  </si>
  <si>
    <r>
      <rPr>
        <sz val="10"/>
        <rFont val="Times New Roman"/>
        <charset val="0"/>
      </rPr>
      <t>1</t>
    </r>
    <r>
      <rPr>
        <sz val="10"/>
        <rFont val="宋体"/>
        <charset val="0"/>
      </rPr>
      <t>、部位：索塔</t>
    </r>
    <r>
      <rPr>
        <sz val="10"/>
        <rFont val="Times New Roman"/>
        <charset val="0"/>
      </rPr>
      <t xml:space="preserve">
2</t>
    </r>
    <r>
      <rPr>
        <sz val="10"/>
        <rFont val="宋体"/>
        <charset val="0"/>
      </rPr>
      <t>、内容：索塔内外及电梯保洁等</t>
    </r>
    <r>
      <rPr>
        <sz val="10"/>
        <rFont val="Times New Roman"/>
        <charset val="0"/>
      </rPr>
      <t xml:space="preserve">
3</t>
    </r>
    <r>
      <rPr>
        <sz val="10"/>
        <rFont val="宋体"/>
        <charset val="0"/>
      </rPr>
      <t>、频次：每年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</si>
  <si>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m</t>
    </r>
    <r>
      <rPr>
        <vertAlign val="superscript"/>
        <sz val="10"/>
        <rFont val="Times New Roman"/>
        <charset val="0"/>
      </rPr>
      <t>2</t>
    </r>
  </si>
  <si>
    <r>
      <rPr>
        <sz val="10"/>
        <rFont val="宋体"/>
        <charset val="0"/>
      </rPr>
      <t>钢梁箱内外部清理</t>
    </r>
  </si>
  <si>
    <r>
      <rPr>
        <sz val="10"/>
        <rFont val="Times New Roman"/>
        <charset val="0"/>
      </rPr>
      <t>1</t>
    </r>
    <r>
      <rPr>
        <sz val="10"/>
        <rFont val="宋体"/>
        <charset val="0"/>
      </rPr>
      <t>、部位：全桥钢梁箱内外部的保洁工作</t>
    </r>
    <r>
      <rPr>
        <sz val="10"/>
        <rFont val="Times New Roman"/>
        <charset val="0"/>
      </rPr>
      <t xml:space="preserve">
2</t>
    </r>
    <r>
      <rPr>
        <sz val="10"/>
        <rFont val="宋体"/>
        <charset val="0"/>
      </rPr>
      <t>、内容：通道污渍清理、积尘清理、垃圾捡拾等</t>
    </r>
    <r>
      <rPr>
        <sz val="10"/>
        <rFont val="Times New Roman"/>
        <charset val="0"/>
      </rPr>
      <t xml:space="preserve">
3</t>
    </r>
    <r>
      <rPr>
        <sz val="10"/>
        <rFont val="宋体"/>
        <charset val="0"/>
      </rPr>
      <t>、频次：每半年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</si>
  <si>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人行道及车行道护栏</t>
    </r>
  </si>
  <si>
    <r>
      <rPr>
        <sz val="10"/>
        <rFont val="Times New Roman"/>
        <charset val="0"/>
      </rPr>
      <t>1</t>
    </r>
    <r>
      <rPr>
        <sz val="10"/>
        <rFont val="宋体"/>
        <charset val="0"/>
      </rPr>
      <t>、部位：全桥护栏的保洁工作</t>
    </r>
    <r>
      <rPr>
        <sz val="10"/>
        <rFont val="Times New Roman"/>
        <charset val="0"/>
      </rPr>
      <t xml:space="preserve">
2</t>
    </r>
    <r>
      <rPr>
        <sz val="10"/>
        <rFont val="宋体"/>
        <charset val="0"/>
      </rPr>
      <t>、内容：对护栏进行清洗</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</si>
  <si>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m</t>
  </si>
  <si>
    <r>
      <rPr>
        <sz val="10"/>
        <rFont val="宋体"/>
        <charset val="0"/>
      </rPr>
      <t>墩身墩顶（含墩顶支座）</t>
    </r>
  </si>
  <si>
    <r>
      <rPr>
        <sz val="10"/>
        <rFont val="Times New Roman"/>
        <charset val="0"/>
      </rPr>
      <t>1</t>
    </r>
    <r>
      <rPr>
        <sz val="10"/>
        <rFont val="宋体"/>
        <charset val="0"/>
      </rPr>
      <t>、部位：桥墩及支座</t>
    </r>
    <r>
      <rPr>
        <sz val="10"/>
        <rFont val="Times New Roman"/>
        <charset val="0"/>
      </rPr>
      <t xml:space="preserve">
2</t>
    </r>
    <r>
      <rPr>
        <sz val="10"/>
        <rFont val="宋体"/>
        <charset val="0"/>
      </rPr>
      <t>、内容：墩身墩顶（含墩顶支座、阻尼器等）的清洁</t>
    </r>
    <r>
      <rPr>
        <sz val="10"/>
        <rFont val="Times New Roman"/>
        <charset val="0"/>
      </rPr>
      <t xml:space="preserve">
3</t>
    </r>
    <r>
      <rPr>
        <sz val="10"/>
        <rFont val="宋体"/>
        <charset val="0"/>
      </rPr>
      <t>、频次：每半年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</si>
  <si>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项</t>
    </r>
  </si>
  <si>
    <t>-e</t>
  </si>
  <si>
    <r>
      <rPr>
        <sz val="10"/>
        <rFont val="宋体"/>
        <charset val="0"/>
      </rPr>
      <t>伸缩缝</t>
    </r>
  </si>
  <si>
    <r>
      <rPr>
        <sz val="10"/>
        <rFont val="Times New Roman"/>
        <charset val="0"/>
      </rPr>
      <t>1</t>
    </r>
    <r>
      <rPr>
        <sz val="10"/>
        <rFont val="宋体"/>
        <charset val="0"/>
      </rPr>
      <t>、部位：桥梁的伸缩装置</t>
    </r>
    <r>
      <rPr>
        <sz val="10"/>
        <rFont val="Times New Roman"/>
        <charset val="0"/>
      </rPr>
      <t xml:space="preserve">
2</t>
    </r>
    <r>
      <rPr>
        <sz val="10"/>
        <rFont val="宋体"/>
        <charset val="0"/>
      </rPr>
      <t>、内容：采用机械清理的方式对伸缩缝清洁</t>
    </r>
    <r>
      <rPr>
        <sz val="10"/>
        <rFont val="Times New Roman"/>
        <charset val="0"/>
      </rPr>
      <t xml:space="preserve">
3</t>
    </r>
    <r>
      <rPr>
        <sz val="10"/>
        <rFont val="宋体"/>
        <charset val="0"/>
      </rPr>
      <t>、频次：每周</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</si>
  <si>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道</t>
    </r>
  </si>
  <si>
    <t>-f</t>
  </si>
  <si>
    <r>
      <rPr>
        <sz val="10"/>
        <rFont val="宋体"/>
        <charset val="0"/>
      </rPr>
      <t>防撞墙</t>
    </r>
  </si>
  <si>
    <r>
      <rPr>
        <sz val="10"/>
        <rFont val="Times New Roman"/>
        <charset val="0"/>
      </rPr>
      <t>1</t>
    </r>
    <r>
      <rPr>
        <sz val="10"/>
        <rFont val="宋体"/>
        <charset val="0"/>
      </rPr>
      <t>、部位：全桥两侧边缘护栏和中央分隔带两侧护栏</t>
    </r>
    <r>
      <rPr>
        <sz val="10"/>
        <rFont val="Times New Roman"/>
        <charset val="0"/>
      </rPr>
      <t xml:space="preserve">
2</t>
    </r>
    <r>
      <rPr>
        <sz val="10"/>
        <rFont val="宋体"/>
        <charset val="0"/>
      </rPr>
      <t>、内容：全桥护栏进行清洗</t>
    </r>
    <r>
      <rPr>
        <sz val="10"/>
        <rFont val="Times New Roman"/>
        <charset val="0"/>
      </rPr>
      <t xml:space="preserve">
3</t>
    </r>
    <r>
      <rPr>
        <sz val="10"/>
        <rFont val="宋体"/>
        <charset val="0"/>
      </rPr>
      <t>、频次：每周</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</si>
  <si>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-g</t>
  </si>
  <si>
    <r>
      <rPr>
        <sz val="10"/>
        <rFont val="宋体"/>
        <charset val="0"/>
      </rPr>
      <t>主鞍室及鞍室保洁</t>
    </r>
  </si>
  <si>
    <r>
      <rPr>
        <sz val="10"/>
        <rFont val="Times New Roman"/>
        <charset val="0"/>
      </rPr>
      <t>1</t>
    </r>
    <r>
      <rPr>
        <sz val="10"/>
        <rFont val="宋体"/>
        <charset val="0"/>
      </rPr>
      <t>、部位：鞍室及鞍室</t>
    </r>
    <r>
      <rPr>
        <sz val="10"/>
        <rFont val="Times New Roman"/>
        <charset val="0"/>
      </rPr>
      <t xml:space="preserve">
2</t>
    </r>
    <r>
      <rPr>
        <sz val="10"/>
        <rFont val="宋体"/>
        <charset val="0"/>
      </rPr>
      <t>、内容：鞍室内部清洁</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</si>
  <si>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104-1</t>
  </si>
  <si>
    <r>
      <rPr>
        <sz val="10"/>
        <rFont val="宋体"/>
        <charset val="0"/>
      </rPr>
      <t>隧道养护</t>
    </r>
  </si>
  <si>
    <r>
      <rPr>
        <sz val="10"/>
        <rFont val="宋体"/>
        <charset val="0"/>
      </rPr>
      <t>隧道路面巡视、清洁</t>
    </r>
  </si>
  <si>
    <t>-1</t>
  </si>
  <si>
    <r>
      <rPr>
        <sz val="10"/>
        <rFont val="宋体"/>
        <charset val="134"/>
      </rPr>
      <t>隧道路面巡视、捡拾</t>
    </r>
  </si>
  <si>
    <r>
      <rPr>
        <sz val="10"/>
        <rFont val="Times New Roman"/>
        <charset val="0"/>
      </rPr>
      <t>1</t>
    </r>
    <r>
      <rPr>
        <sz val="10"/>
        <rFont val="宋体"/>
        <charset val="0"/>
      </rPr>
      <t>、部位：全隧道路面</t>
    </r>
    <r>
      <rPr>
        <sz val="10"/>
        <rFont val="Times New Roman"/>
        <charset val="0"/>
      </rPr>
      <t xml:space="preserve">
2</t>
    </r>
    <r>
      <rPr>
        <sz val="10"/>
        <rFont val="宋体"/>
        <charset val="0"/>
      </rPr>
      <t>、内容：巡查并清理路面杂物等</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</si>
  <si>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-2</t>
  </si>
  <si>
    <r>
      <rPr>
        <sz val="10"/>
        <rFont val="宋体"/>
        <charset val="0"/>
      </rPr>
      <t>保护区设施巡查</t>
    </r>
  </si>
  <si>
    <r>
      <rPr>
        <sz val="10"/>
        <rFont val="Times New Roman"/>
        <charset val="0"/>
      </rPr>
      <t>1</t>
    </r>
    <r>
      <rPr>
        <sz val="10"/>
        <rFont val="宋体"/>
        <charset val="134"/>
      </rPr>
      <t>、部位：全隧道保护区内</t>
    </r>
    <r>
      <rPr>
        <sz val="10"/>
        <rFont val="Times New Roman"/>
        <charset val="0"/>
      </rPr>
      <t xml:space="preserve">
2</t>
    </r>
    <r>
      <rPr>
        <sz val="10"/>
        <rFont val="宋体"/>
        <charset val="134"/>
      </rPr>
      <t>、内容：巡查并清理保护区杂物等</t>
    </r>
    <r>
      <rPr>
        <sz val="10"/>
        <rFont val="Times New Roman"/>
        <charset val="0"/>
      </rPr>
      <t xml:space="preserve">
3</t>
    </r>
    <r>
      <rPr>
        <sz val="10"/>
        <rFont val="宋体"/>
        <charset val="134"/>
      </rPr>
      <t>、频次：每天</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</si>
  <si>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t>-3</t>
  </si>
  <si>
    <r>
      <rPr>
        <sz val="10"/>
        <rFont val="宋体"/>
        <charset val="0"/>
      </rPr>
      <t>路面清扫</t>
    </r>
  </si>
  <si>
    <r>
      <rPr>
        <sz val="10"/>
        <rFont val="Times New Roman"/>
        <charset val="0"/>
      </rPr>
      <t>1</t>
    </r>
    <r>
      <rPr>
        <sz val="10"/>
        <rFont val="宋体"/>
        <charset val="0"/>
      </rPr>
      <t>、部位：隧道行车道</t>
    </r>
    <r>
      <rPr>
        <sz val="10"/>
        <rFont val="Times New Roman"/>
        <charset val="0"/>
      </rPr>
      <t xml:space="preserve">
2</t>
    </r>
    <r>
      <rPr>
        <sz val="10"/>
        <rFont val="宋体"/>
        <charset val="0"/>
      </rPr>
      <t>、内容：人工配合机械进行路面清扫和洒水</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</si>
  <si>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-4</t>
  </si>
  <si>
    <r>
      <rPr>
        <sz val="10"/>
        <rFont val="宋体"/>
        <charset val="0"/>
      </rPr>
      <t>路面冲洗</t>
    </r>
  </si>
  <si>
    <r>
      <rPr>
        <sz val="10"/>
        <rFont val="Times New Roman"/>
        <charset val="0"/>
      </rPr>
      <t>1</t>
    </r>
    <r>
      <rPr>
        <sz val="10"/>
        <rFont val="宋体"/>
        <charset val="0"/>
      </rPr>
      <t>、部位：隧道行车道</t>
    </r>
    <r>
      <rPr>
        <sz val="10"/>
        <rFont val="Times New Roman"/>
        <charset val="0"/>
      </rPr>
      <t xml:space="preserve">
2</t>
    </r>
    <r>
      <rPr>
        <sz val="10"/>
        <rFont val="宋体"/>
        <charset val="0"/>
      </rPr>
      <t>、方式：采用高压水枪或洒水车洗，配合人工清洗</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</si>
  <si>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隧道检查</t>
    </r>
  </si>
  <si>
    <r>
      <rPr>
        <sz val="10"/>
        <rFont val="宋体"/>
        <charset val="134"/>
      </rPr>
      <t>隧道土建结构日常巡查</t>
    </r>
  </si>
  <si>
    <r>
      <rPr>
        <sz val="10"/>
        <rFont val="Times New Roman"/>
        <charset val="0"/>
      </rPr>
      <t>1</t>
    </r>
    <r>
      <rPr>
        <sz val="10"/>
        <rFont val="宋体"/>
        <charset val="0"/>
      </rPr>
      <t>、部位：隧道土建结构（含附属设施）</t>
    </r>
    <r>
      <rPr>
        <sz val="10"/>
        <rFont val="Times New Roman"/>
        <charset val="0"/>
      </rPr>
      <t xml:space="preserve">
2</t>
    </r>
    <r>
      <rPr>
        <sz val="10"/>
        <rFont val="宋体"/>
        <charset val="0"/>
      </rPr>
      <t>、方式：目测或配合简单工具进行测量</t>
    </r>
    <r>
      <rPr>
        <sz val="10"/>
        <rFont val="Times New Roman"/>
        <charset val="0"/>
      </rPr>
      <t xml:space="preserve">
3</t>
    </r>
    <r>
      <rPr>
        <sz val="10"/>
        <rFont val="宋体"/>
        <charset val="0"/>
      </rPr>
      <t>、频率：每天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</si>
  <si>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隧道经常检查</t>
    </r>
  </si>
  <si>
    <r>
      <rPr>
        <sz val="10"/>
        <rFont val="Times New Roman"/>
        <charset val="0"/>
      </rPr>
      <t>1</t>
    </r>
    <r>
      <rPr>
        <sz val="10"/>
        <rFont val="宋体"/>
        <charset val="134"/>
      </rPr>
      <t>、部位：隧道土建及机电（含附属设施）</t>
    </r>
    <r>
      <rPr>
        <sz val="10"/>
        <rFont val="Times New Roman"/>
        <charset val="0"/>
      </rPr>
      <t xml:space="preserve">
2</t>
    </r>
    <r>
      <rPr>
        <sz val="10"/>
        <rFont val="宋体"/>
        <charset val="134"/>
      </rPr>
      <t>、方式：目测或配合简单工具进行测量</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</si>
  <si>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0"/>
      </rPr>
      <t>装饰板（含箱门）清洗</t>
    </r>
  </si>
  <si>
    <r>
      <rPr>
        <sz val="10"/>
        <rFont val="Times New Roman"/>
        <charset val="0"/>
      </rPr>
      <t>1</t>
    </r>
    <r>
      <rPr>
        <sz val="10"/>
        <rFont val="宋体"/>
        <charset val="0"/>
      </rPr>
      <t>、部位：隧道全线装饰板（含箱门）</t>
    </r>
    <r>
      <rPr>
        <sz val="10"/>
        <rFont val="Times New Roman"/>
        <charset val="0"/>
      </rPr>
      <t xml:space="preserve">
2</t>
    </r>
    <r>
      <rPr>
        <sz val="10"/>
        <rFont val="宋体"/>
        <charset val="0"/>
      </rPr>
      <t>、方式：采用洗墙车清洁，湿法清洁</t>
    </r>
    <r>
      <rPr>
        <sz val="10"/>
        <rFont val="Times New Roman"/>
        <charset val="0"/>
      </rPr>
      <t xml:space="preserve">
3</t>
    </r>
    <r>
      <rPr>
        <sz val="10"/>
        <rFont val="宋体"/>
        <charset val="0"/>
      </rPr>
      <t>、频率：每月</t>
    </r>
    <r>
      <rPr>
        <sz val="10"/>
        <rFont val="Times New Roman"/>
        <charset val="0"/>
      </rPr>
      <t>2</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</si>
  <si>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防撞墙清洗</t>
    </r>
  </si>
  <si>
    <r>
      <rPr>
        <sz val="10"/>
        <rFont val="Times New Roman"/>
        <charset val="0"/>
      </rPr>
      <t>1</t>
    </r>
    <r>
      <rPr>
        <sz val="10"/>
        <rFont val="宋体"/>
        <charset val="0"/>
      </rPr>
      <t>、部位：隧道全线防撞墙</t>
    </r>
    <r>
      <rPr>
        <sz val="10"/>
        <rFont val="Times New Roman"/>
        <charset val="0"/>
      </rPr>
      <t xml:space="preserve">
2</t>
    </r>
    <r>
      <rPr>
        <sz val="10"/>
        <rFont val="宋体"/>
        <charset val="0"/>
      </rPr>
      <t>、方式：采用人工或机械进行清洁</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</si>
  <si>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顶板除尘</t>
    </r>
  </si>
  <si>
    <r>
      <rPr>
        <sz val="10"/>
        <rFont val="Times New Roman"/>
        <charset val="0"/>
      </rPr>
      <t>1</t>
    </r>
    <r>
      <rPr>
        <sz val="10"/>
        <rFont val="宋体"/>
        <charset val="0"/>
      </rPr>
      <t>、部位：隧道全线顶板部位</t>
    </r>
    <r>
      <rPr>
        <sz val="10"/>
        <rFont val="Times New Roman"/>
        <charset val="0"/>
      </rPr>
      <t xml:space="preserve">
2</t>
    </r>
    <r>
      <rPr>
        <sz val="10"/>
        <rFont val="宋体"/>
        <charset val="0"/>
      </rPr>
      <t>、方式：采用人工或机械进行清洁</t>
    </r>
    <r>
      <rPr>
        <sz val="10"/>
        <rFont val="Times New Roman"/>
        <charset val="0"/>
      </rPr>
      <t xml:space="preserve">
3</t>
    </r>
    <r>
      <rPr>
        <sz val="10"/>
        <rFont val="宋体"/>
        <charset val="0"/>
      </rPr>
      <t>、频率：每半年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</si>
  <si>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光过渡段遮光棚清洗</t>
    </r>
  </si>
  <si>
    <r>
      <rPr>
        <sz val="10"/>
        <rFont val="Times New Roman"/>
        <charset val="0"/>
      </rPr>
      <t>1</t>
    </r>
    <r>
      <rPr>
        <sz val="10"/>
        <rFont val="宋体"/>
        <charset val="0"/>
      </rPr>
      <t>、部位：隧道洞口遮光棚外表</t>
    </r>
    <r>
      <rPr>
        <sz val="10"/>
        <rFont val="Times New Roman"/>
        <charset val="0"/>
      </rPr>
      <t xml:space="preserve">
2</t>
    </r>
    <r>
      <rPr>
        <sz val="10"/>
        <rFont val="宋体"/>
        <charset val="0"/>
      </rPr>
      <t>、内容：采用人工或机械进行清洁，湿法清洁</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</si>
  <si>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项</t>
    </r>
  </si>
  <si>
    <r>
      <rPr>
        <sz val="10"/>
        <rFont val="宋体"/>
        <charset val="134"/>
      </rPr>
      <t>交安设施保洁及维护</t>
    </r>
  </si>
  <si>
    <r>
      <rPr>
        <sz val="10"/>
        <rFont val="Times New Roman"/>
        <charset val="0"/>
      </rPr>
      <t>1</t>
    </r>
    <r>
      <rPr>
        <sz val="10"/>
        <rFont val="宋体"/>
        <charset val="134"/>
      </rPr>
      <t>、部位：隧道交安设施标志</t>
    </r>
    <r>
      <rPr>
        <sz val="10"/>
        <rFont val="Times New Roman"/>
        <charset val="0"/>
      </rPr>
      <t xml:space="preserve">
2</t>
    </r>
    <r>
      <rPr>
        <sz val="10"/>
        <rFont val="宋体"/>
        <charset val="134"/>
      </rPr>
      <t>、内容：人工或机械进行清洁，并对进行维护</t>
    </r>
    <r>
      <rPr>
        <sz val="10"/>
        <rFont val="Times New Roman"/>
        <charset val="0"/>
      </rPr>
      <t xml:space="preserve">
3</t>
    </r>
    <r>
      <rPr>
        <sz val="10"/>
        <rFont val="宋体"/>
        <charset val="134"/>
      </rPr>
      <t>、频率：每月</t>
    </r>
    <r>
      <rPr>
        <sz val="10"/>
        <rFont val="Times New Roman"/>
        <charset val="0"/>
      </rPr>
      <t>2</t>
    </r>
    <r>
      <rPr>
        <sz val="10"/>
        <rFont val="宋体"/>
        <charset val="134"/>
      </rPr>
      <t>次</t>
    </r>
    <r>
      <rPr>
        <sz val="10"/>
        <rFont val="Times New Roman"/>
        <charset val="0"/>
      </rPr>
      <t xml:space="preserve">
4</t>
    </r>
    <r>
      <rPr>
        <sz val="10"/>
        <rFont val="宋体"/>
        <charset val="134"/>
      </rPr>
      <t>、其他：详见养护管理手册</t>
    </r>
  </si>
  <si>
    <t>-h</t>
  </si>
  <si>
    <r>
      <rPr>
        <sz val="10"/>
        <rFont val="宋体"/>
        <charset val="0"/>
      </rPr>
      <t>逃生通道、夹层保洁</t>
    </r>
  </si>
  <si>
    <r>
      <rPr>
        <sz val="10"/>
        <rFont val="Times New Roman"/>
        <charset val="0"/>
      </rPr>
      <t>1</t>
    </r>
    <r>
      <rPr>
        <sz val="10"/>
        <rFont val="宋体"/>
        <charset val="0"/>
      </rPr>
      <t>、部位：隧道内部逃生通道及夹层部位</t>
    </r>
    <r>
      <rPr>
        <sz val="10"/>
        <rFont val="Times New Roman"/>
        <charset val="0"/>
      </rPr>
      <t xml:space="preserve">
2</t>
    </r>
    <r>
      <rPr>
        <sz val="10"/>
        <rFont val="宋体"/>
        <charset val="0"/>
      </rPr>
      <t>、内容：采用人工或机械进行清扫</t>
    </r>
    <r>
      <rPr>
        <sz val="10"/>
        <rFont val="Times New Roman"/>
        <charset val="0"/>
      </rPr>
      <t xml:space="preserve">
3</t>
    </r>
    <r>
      <rPr>
        <sz val="10"/>
        <rFont val="宋体"/>
        <charset val="0"/>
      </rPr>
      <t>、频率：详见养护管理手册</t>
    </r>
    <r>
      <rPr>
        <sz val="10"/>
        <rFont val="Times New Roman"/>
        <charset val="0"/>
      </rPr>
      <t xml:space="preserve">
4</t>
    </r>
    <r>
      <rPr>
        <sz val="10"/>
        <rFont val="宋体"/>
        <charset val="0"/>
      </rPr>
      <t>、其他：详见养护管理手册</t>
    </r>
  </si>
  <si>
    <t>-i</t>
  </si>
  <si>
    <r>
      <rPr>
        <sz val="10"/>
        <rFont val="宋体"/>
        <charset val="0"/>
      </rPr>
      <t>电缆、消防廊道清理</t>
    </r>
  </si>
  <si>
    <r>
      <rPr>
        <sz val="10"/>
        <rFont val="Times New Roman"/>
        <charset val="0"/>
      </rPr>
      <t>1</t>
    </r>
    <r>
      <rPr>
        <sz val="10"/>
        <rFont val="宋体"/>
        <charset val="0"/>
      </rPr>
      <t>、部位：隧道内部电缆廊道、消防廊道</t>
    </r>
    <r>
      <rPr>
        <sz val="10"/>
        <rFont val="Times New Roman"/>
        <charset val="0"/>
      </rPr>
      <t xml:space="preserve">
2</t>
    </r>
    <r>
      <rPr>
        <sz val="10"/>
        <rFont val="宋体"/>
        <charset val="0"/>
      </rPr>
      <t>、内容：采用人工或机械进行清扫</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</si>
  <si>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-j</t>
  </si>
  <si>
    <r>
      <rPr>
        <sz val="10"/>
        <rFont val="宋体"/>
        <charset val="0"/>
      </rPr>
      <t>隧道附属设施保洁</t>
    </r>
  </si>
  <si>
    <r>
      <rPr>
        <sz val="10"/>
        <rFont val="宋体"/>
        <charset val="0"/>
      </rPr>
      <t>楼梯扶手及护栏保洁</t>
    </r>
  </si>
  <si>
    <r>
      <rPr>
        <sz val="10"/>
        <rFont val="Times New Roman"/>
        <charset val="0"/>
      </rPr>
      <t>1</t>
    </r>
    <r>
      <rPr>
        <sz val="10"/>
        <rFont val="宋体"/>
        <charset val="134"/>
      </rPr>
      <t>、部位：隧道范围内护栏及楼梯</t>
    </r>
    <r>
      <rPr>
        <sz val="10"/>
        <rFont val="Times New Roman"/>
        <charset val="0"/>
      </rPr>
      <t xml:space="preserve">
2</t>
    </r>
    <r>
      <rPr>
        <sz val="10"/>
        <rFont val="宋体"/>
        <charset val="134"/>
      </rPr>
      <t>、内容：人工清洁为主，湿法清洁，采用中性清洁剂</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</si>
  <si>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0"/>
      </rPr>
      <t>卷帘门保洁</t>
    </r>
  </si>
  <si>
    <r>
      <rPr>
        <sz val="10"/>
        <rFont val="Times New Roman"/>
        <charset val="0"/>
      </rPr>
      <t>1</t>
    </r>
    <r>
      <rPr>
        <sz val="10"/>
        <rFont val="宋体"/>
        <charset val="0"/>
      </rPr>
      <t>、部位：隧道内部卷帘门</t>
    </r>
    <r>
      <rPr>
        <sz val="10"/>
        <rFont val="Times New Roman"/>
        <charset val="0"/>
      </rPr>
      <t xml:space="preserve">
2</t>
    </r>
    <r>
      <rPr>
        <sz val="10"/>
        <rFont val="宋体"/>
        <charset val="0"/>
      </rPr>
      <t>、内容：人工或机械清洁，湿法清洁，采用中性清洁剂</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</si>
  <si>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扇</t>
    </r>
  </si>
  <si>
    <r>
      <rPr>
        <sz val="10"/>
        <rFont val="宋体"/>
        <charset val="134"/>
      </rPr>
      <t>逃生设施保洁</t>
    </r>
  </si>
  <si>
    <r>
      <rPr>
        <sz val="10"/>
        <rFont val="Times New Roman"/>
        <charset val="0"/>
      </rPr>
      <t>1</t>
    </r>
    <r>
      <rPr>
        <sz val="10"/>
        <rFont val="宋体"/>
        <charset val="134"/>
      </rPr>
      <t>、部位：隧道内部逃生门、逃生楼梯等逃生设施</t>
    </r>
    <r>
      <rPr>
        <sz val="10"/>
        <rFont val="Times New Roman"/>
        <charset val="0"/>
      </rPr>
      <t xml:space="preserve">
2</t>
    </r>
    <r>
      <rPr>
        <sz val="10"/>
        <rFont val="宋体"/>
        <charset val="134"/>
      </rPr>
      <t>、内容：人工或机械清洁，湿法清洁，采用中性清洁剂</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</si>
  <si>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人防门（含防淹门）保洁</t>
    </r>
  </si>
  <si>
    <r>
      <rPr>
        <sz val="10"/>
        <rFont val="Times New Roman"/>
        <charset val="0"/>
      </rPr>
      <t>1</t>
    </r>
    <r>
      <rPr>
        <sz val="10"/>
        <rFont val="宋体"/>
        <charset val="134"/>
      </rPr>
      <t>、部位：隧道范围内人防门、防淹门</t>
    </r>
    <r>
      <rPr>
        <sz val="10"/>
        <rFont val="Times New Roman"/>
        <charset val="0"/>
      </rPr>
      <t xml:space="preserve">
2</t>
    </r>
    <r>
      <rPr>
        <sz val="10"/>
        <rFont val="宋体"/>
        <charset val="134"/>
      </rPr>
      <t>、内容：人工或机械清洁，湿法清洁，采用中性清洁剂</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</si>
  <si>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t>-5</t>
  </si>
  <si>
    <r>
      <rPr>
        <sz val="10"/>
        <rFont val="宋体"/>
        <charset val="0"/>
      </rPr>
      <t>洞口花岗岩保洁</t>
    </r>
  </si>
  <si>
    <r>
      <rPr>
        <sz val="10"/>
        <rFont val="Times New Roman"/>
        <charset val="0"/>
      </rPr>
      <t>1</t>
    </r>
    <r>
      <rPr>
        <sz val="10"/>
        <rFont val="宋体"/>
        <charset val="0"/>
      </rPr>
      <t>、部位：隧道洞口花岗岩</t>
    </r>
    <r>
      <rPr>
        <sz val="10"/>
        <rFont val="Times New Roman"/>
        <charset val="0"/>
      </rPr>
      <t xml:space="preserve">
2</t>
    </r>
    <r>
      <rPr>
        <sz val="10"/>
        <rFont val="宋体"/>
        <charset val="0"/>
      </rPr>
      <t>、内容：人工或机械清洁，湿法清洁，采用中性清洁剂</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</si>
  <si>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-6</t>
  </si>
  <si>
    <r>
      <rPr>
        <sz val="10"/>
        <rFont val="宋体"/>
        <charset val="0"/>
      </rPr>
      <t>交通标线清洗</t>
    </r>
  </si>
  <si>
    <r>
      <rPr>
        <sz val="10"/>
        <rFont val="Times New Roman"/>
        <charset val="0"/>
      </rPr>
      <t>1</t>
    </r>
    <r>
      <rPr>
        <sz val="10"/>
        <rFont val="宋体"/>
        <charset val="0"/>
      </rPr>
      <t>、部位：隧道全线路面标线</t>
    </r>
    <r>
      <rPr>
        <sz val="10"/>
        <rFont val="Times New Roman"/>
        <charset val="0"/>
      </rPr>
      <t xml:space="preserve">
2</t>
    </r>
    <r>
      <rPr>
        <sz val="10"/>
        <rFont val="宋体"/>
        <charset val="0"/>
      </rPr>
      <t>、内容：机械清洁为主，局部人工清洁</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</si>
  <si>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105-1</t>
  </si>
  <si>
    <r>
      <rPr>
        <sz val="10"/>
        <rFont val="宋体"/>
        <charset val="0"/>
      </rPr>
      <t>泵房与排水设施养护</t>
    </r>
  </si>
  <si>
    <r>
      <rPr>
        <sz val="10"/>
        <rFont val="宋体"/>
        <charset val="0"/>
      </rPr>
      <t>边沟捡拾、冲洗</t>
    </r>
  </si>
  <si>
    <r>
      <rPr>
        <sz val="10"/>
        <rFont val="宋体"/>
        <charset val="0"/>
      </rPr>
      <t>边沟捡拾</t>
    </r>
  </si>
  <si>
    <r>
      <rPr>
        <sz val="10"/>
        <rFont val="Times New Roman"/>
        <charset val="0"/>
      </rPr>
      <t>1</t>
    </r>
    <r>
      <rPr>
        <sz val="10"/>
        <rFont val="宋体"/>
        <charset val="0"/>
      </rPr>
      <t>、部位：隧道内部边沟</t>
    </r>
    <r>
      <rPr>
        <sz val="10"/>
        <rFont val="Times New Roman"/>
        <charset val="0"/>
      </rPr>
      <t xml:space="preserve">
2</t>
    </r>
    <r>
      <rPr>
        <sz val="10"/>
        <rFont val="宋体"/>
        <charset val="0"/>
      </rPr>
      <t>、内容：人工捡拾清理</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</si>
  <si>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Km</t>
  </si>
  <si>
    <r>
      <rPr>
        <sz val="10"/>
        <rFont val="宋体"/>
        <charset val="134"/>
      </rPr>
      <t>边沟冲洗</t>
    </r>
  </si>
  <si>
    <r>
      <rPr>
        <sz val="10"/>
        <rFont val="Times New Roman"/>
        <charset val="0"/>
      </rPr>
      <t>1</t>
    </r>
    <r>
      <rPr>
        <sz val="10"/>
        <rFont val="宋体"/>
        <charset val="0"/>
      </rPr>
      <t>、部位：隧道内部边沟</t>
    </r>
    <r>
      <rPr>
        <sz val="10"/>
        <rFont val="Times New Roman"/>
        <charset val="0"/>
      </rPr>
      <t xml:space="preserve">
2</t>
    </r>
    <r>
      <rPr>
        <sz val="10"/>
        <rFont val="宋体"/>
        <charset val="0"/>
      </rPr>
      <t>、内容：机械冲洗为主，局部人工清洗</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</si>
  <si>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横截沟清淤、捡拾</t>
    </r>
  </si>
  <si>
    <r>
      <rPr>
        <sz val="10"/>
        <rFont val="Times New Roman"/>
        <charset val="0"/>
      </rPr>
      <t>1</t>
    </r>
    <r>
      <rPr>
        <sz val="10"/>
        <rFont val="宋体"/>
        <charset val="0"/>
      </rPr>
      <t>、部位：隧道全线横截沟</t>
    </r>
    <r>
      <rPr>
        <sz val="10"/>
        <rFont val="Times New Roman"/>
        <charset val="0"/>
      </rPr>
      <t xml:space="preserve">
2</t>
    </r>
    <r>
      <rPr>
        <sz val="10"/>
        <rFont val="宋体"/>
        <charset val="0"/>
      </rPr>
      <t>、内容：人工捡拾清理</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</si>
  <si>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横截沟冲洗</t>
    </r>
  </si>
  <si>
    <r>
      <rPr>
        <sz val="10"/>
        <rFont val="Times New Roman"/>
        <charset val="0"/>
      </rPr>
      <t>1</t>
    </r>
    <r>
      <rPr>
        <sz val="10"/>
        <rFont val="宋体"/>
        <charset val="0"/>
      </rPr>
      <t>、部位：隧道全线横截沟</t>
    </r>
    <r>
      <rPr>
        <sz val="10"/>
        <rFont val="Times New Roman"/>
        <charset val="0"/>
      </rPr>
      <t xml:space="preserve">
2</t>
    </r>
    <r>
      <rPr>
        <sz val="10"/>
        <rFont val="宋体"/>
        <charset val="0"/>
      </rPr>
      <t>、内容：机械冲洗为主，局部人工清洗</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</si>
  <si>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雨水泵房</t>
    </r>
  </si>
  <si>
    <r>
      <rPr>
        <sz val="10"/>
        <rFont val="宋体"/>
        <charset val="134"/>
      </rPr>
      <t>雨水泵房保洁</t>
    </r>
  </si>
  <si>
    <r>
      <rPr>
        <sz val="10"/>
        <rFont val="Times New Roman"/>
        <charset val="0"/>
      </rPr>
      <t>1</t>
    </r>
    <r>
      <rPr>
        <sz val="10"/>
        <rFont val="宋体"/>
        <charset val="0"/>
      </rPr>
      <t>、部位：隧道全线雨水泵房</t>
    </r>
    <r>
      <rPr>
        <sz val="10"/>
        <rFont val="Times New Roman"/>
        <charset val="0"/>
      </rPr>
      <t xml:space="preserve">
2</t>
    </r>
    <r>
      <rPr>
        <sz val="10"/>
        <rFont val="宋体"/>
        <charset val="0"/>
      </rPr>
      <t>、内容：人工清洁为主</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</si>
  <si>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处</t>
    </r>
  </si>
  <si>
    <r>
      <rPr>
        <sz val="10"/>
        <rFont val="宋体"/>
        <charset val="134"/>
      </rPr>
      <t>雨水泵房清捞</t>
    </r>
  </si>
  <si>
    <r>
      <rPr>
        <sz val="10"/>
        <rFont val="Times New Roman"/>
        <charset val="0"/>
      </rPr>
      <t>1</t>
    </r>
    <r>
      <rPr>
        <sz val="10"/>
        <rFont val="宋体"/>
        <charset val="0"/>
      </rPr>
      <t>、部位：隧道全线雨水泵房</t>
    </r>
    <r>
      <rPr>
        <sz val="10"/>
        <rFont val="Times New Roman"/>
        <charset val="0"/>
      </rPr>
      <t xml:space="preserve">
2</t>
    </r>
    <r>
      <rPr>
        <sz val="10"/>
        <rFont val="宋体"/>
        <charset val="0"/>
      </rPr>
      <t>、内容：人工清捞</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</si>
  <si>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废水泵房、消防泵房</t>
    </r>
  </si>
  <si>
    <r>
      <rPr>
        <sz val="10"/>
        <rFont val="宋体"/>
        <charset val="134"/>
      </rPr>
      <t>废水泵房、消防泵房保洁</t>
    </r>
  </si>
  <si>
    <r>
      <rPr>
        <sz val="10"/>
        <rFont val="Times New Roman"/>
        <charset val="0"/>
      </rPr>
      <t>1</t>
    </r>
    <r>
      <rPr>
        <sz val="10"/>
        <rFont val="宋体"/>
        <charset val="0"/>
      </rPr>
      <t>、部位：隧道全线废水泵房、消防泵房</t>
    </r>
    <r>
      <rPr>
        <sz val="10"/>
        <rFont val="Times New Roman"/>
        <charset val="0"/>
      </rPr>
      <t xml:space="preserve">
2</t>
    </r>
    <r>
      <rPr>
        <sz val="10"/>
        <rFont val="宋体"/>
        <charset val="0"/>
      </rPr>
      <t>、内容：人工清洁泵房内部</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</si>
  <si>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废水泵房清捞</t>
    </r>
  </si>
  <si>
    <r>
      <rPr>
        <sz val="10"/>
        <rFont val="Times New Roman"/>
        <charset val="0"/>
      </rPr>
      <t>1</t>
    </r>
    <r>
      <rPr>
        <sz val="10"/>
        <rFont val="宋体"/>
        <charset val="0"/>
      </rPr>
      <t>、部位：隧道全线废水泵房、消防泵房</t>
    </r>
    <r>
      <rPr>
        <sz val="10"/>
        <rFont val="Times New Roman"/>
        <charset val="0"/>
      </rPr>
      <t xml:space="preserve">
2</t>
    </r>
    <r>
      <rPr>
        <sz val="10"/>
        <rFont val="宋体"/>
        <charset val="0"/>
      </rPr>
      <t>、内容：人工清捞</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</si>
  <si>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垃圾清运</t>
    </r>
  </si>
  <si>
    <r>
      <rPr>
        <sz val="10"/>
        <rFont val="Times New Roman"/>
        <charset val="0"/>
      </rPr>
      <t>1</t>
    </r>
    <r>
      <rPr>
        <sz val="10"/>
        <rFont val="宋体"/>
        <charset val="0"/>
      </rPr>
      <t>、部位：隧道夜间养护清理的垃圾</t>
    </r>
    <r>
      <rPr>
        <sz val="10"/>
        <rFont val="Times New Roman"/>
        <charset val="0"/>
      </rPr>
      <t xml:space="preserve">
2</t>
    </r>
    <r>
      <rPr>
        <sz val="10"/>
        <rFont val="宋体"/>
        <charset val="0"/>
      </rPr>
      <t>、内容：将垃圾用清扫车运出</t>
    </r>
    <r>
      <rPr>
        <sz val="10"/>
        <rFont val="Times New Roman"/>
        <charset val="0"/>
      </rPr>
      <t xml:space="preserve">
3</t>
    </r>
    <r>
      <rPr>
        <sz val="10"/>
        <rFont val="宋体"/>
        <charset val="0"/>
      </rPr>
      <t>、频率：每</t>
    </r>
    <r>
      <rPr>
        <sz val="10"/>
        <rFont val="Times New Roman"/>
        <charset val="0"/>
      </rPr>
      <t>2</t>
    </r>
    <r>
      <rPr>
        <sz val="10"/>
        <rFont val="宋体"/>
        <charset val="0"/>
      </rPr>
      <t>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</si>
  <si>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106-1</t>
  </si>
  <si>
    <r>
      <rPr>
        <sz val="10"/>
        <rFont val="宋体"/>
        <charset val="134"/>
      </rPr>
      <t>其他设施养护</t>
    </r>
  </si>
  <si>
    <r>
      <rPr>
        <sz val="10"/>
        <rFont val="宋体"/>
        <charset val="134"/>
      </rPr>
      <t>风塔保洁</t>
    </r>
  </si>
  <si>
    <r>
      <rPr>
        <sz val="10"/>
        <rFont val="宋体"/>
        <charset val="134"/>
      </rPr>
      <t>风塔外墙清洗</t>
    </r>
  </si>
  <si>
    <r>
      <rPr>
        <sz val="10"/>
        <rFont val="Times New Roman"/>
        <charset val="0"/>
      </rPr>
      <t>1</t>
    </r>
    <r>
      <rPr>
        <sz val="10"/>
        <rFont val="宋体"/>
        <charset val="0"/>
      </rPr>
      <t>、部位：隧道</t>
    </r>
    <r>
      <rPr>
        <sz val="10"/>
        <rFont val="Times New Roman"/>
        <charset val="0"/>
      </rPr>
      <t>2</t>
    </r>
    <r>
      <rPr>
        <sz val="10"/>
        <rFont val="宋体"/>
        <charset val="0"/>
      </rPr>
      <t>处风塔外墙表面</t>
    </r>
    <r>
      <rPr>
        <sz val="10"/>
        <rFont val="Times New Roman"/>
        <charset val="0"/>
      </rPr>
      <t xml:space="preserve">
2</t>
    </r>
    <r>
      <rPr>
        <sz val="10"/>
        <rFont val="宋体"/>
        <charset val="0"/>
      </rPr>
      <t>、内容：人工配合机械清洁</t>
    </r>
    <r>
      <rPr>
        <sz val="10"/>
        <rFont val="Times New Roman"/>
        <charset val="0"/>
      </rPr>
      <t xml:space="preserve">
3</t>
    </r>
    <r>
      <rPr>
        <sz val="10"/>
        <rFont val="宋体"/>
        <charset val="0"/>
      </rPr>
      <t>、频率：每年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</si>
  <si>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风塔内部保洁</t>
    </r>
  </si>
  <si>
    <r>
      <rPr>
        <sz val="10"/>
        <rFont val="Times New Roman"/>
        <charset val="0"/>
      </rPr>
      <t>1</t>
    </r>
    <r>
      <rPr>
        <sz val="10"/>
        <rFont val="宋体"/>
        <charset val="0"/>
      </rPr>
      <t>、部位：隧道风塔内部房间、走廊等范围内</t>
    </r>
    <r>
      <rPr>
        <sz val="10"/>
        <rFont val="Times New Roman"/>
        <charset val="0"/>
      </rPr>
      <t xml:space="preserve">
2</t>
    </r>
    <r>
      <rPr>
        <sz val="10"/>
        <rFont val="宋体"/>
        <charset val="0"/>
      </rPr>
      <t>、内容：人工配合机械清洁</t>
    </r>
    <r>
      <rPr>
        <sz val="10"/>
        <rFont val="Times New Roman"/>
        <charset val="0"/>
      </rPr>
      <t xml:space="preserve">
3</t>
    </r>
    <r>
      <rPr>
        <sz val="10"/>
        <rFont val="宋体"/>
        <charset val="0"/>
      </rPr>
      <t>、频率：每周</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</si>
  <si>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风塔周边设施及占地保洁</t>
    </r>
  </si>
  <si>
    <r>
      <rPr>
        <sz val="10"/>
        <rFont val="Times New Roman"/>
        <charset val="0"/>
      </rPr>
      <t>1</t>
    </r>
    <r>
      <rPr>
        <sz val="10"/>
        <rFont val="宋体"/>
        <charset val="134"/>
      </rPr>
      <t>、部位：隧道风塔外部占地及周边设施等</t>
    </r>
    <r>
      <rPr>
        <sz val="10"/>
        <rFont val="Times New Roman"/>
        <charset val="0"/>
      </rPr>
      <t xml:space="preserve">
2</t>
    </r>
    <r>
      <rPr>
        <sz val="10"/>
        <rFont val="宋体"/>
        <charset val="134"/>
      </rPr>
      <t>、内容：人工配合机械清洁</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</si>
  <si>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变电站（配电房）保洁</t>
    </r>
  </si>
  <si>
    <r>
      <rPr>
        <sz val="10"/>
        <rFont val="宋体"/>
        <charset val="134"/>
      </rPr>
      <t>变电站内部保洁</t>
    </r>
  </si>
  <si>
    <r>
      <rPr>
        <sz val="10"/>
        <rFont val="Times New Roman"/>
        <charset val="0"/>
      </rPr>
      <t>1</t>
    </r>
    <r>
      <rPr>
        <sz val="10"/>
        <rFont val="宋体"/>
        <charset val="134"/>
      </rPr>
      <t>、部位：变电站内部</t>
    </r>
    <r>
      <rPr>
        <sz val="10"/>
        <rFont val="Times New Roman"/>
        <charset val="0"/>
      </rPr>
      <t xml:space="preserve">
2</t>
    </r>
    <r>
      <rPr>
        <sz val="10"/>
        <rFont val="宋体"/>
        <charset val="134"/>
      </rPr>
      <t>、内容：人工清洁，拾捡垃圾</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</si>
  <si>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配电站内部保洁</t>
    </r>
  </si>
  <si>
    <r>
      <rPr>
        <sz val="10"/>
        <rFont val="Times New Roman"/>
        <charset val="0"/>
      </rPr>
      <t>1</t>
    </r>
    <r>
      <rPr>
        <sz val="10"/>
        <rFont val="宋体"/>
        <charset val="134"/>
      </rPr>
      <t>、部位：配电房内部</t>
    </r>
    <r>
      <rPr>
        <sz val="10"/>
        <rFont val="Times New Roman"/>
        <charset val="0"/>
      </rPr>
      <t xml:space="preserve">
2</t>
    </r>
    <r>
      <rPr>
        <sz val="10"/>
        <rFont val="宋体"/>
        <charset val="134"/>
      </rPr>
      <t>、内容：人工清洁，拾捡垃圾</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</si>
  <si>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管理中心及应急救援基地维护</t>
    </r>
  </si>
  <si>
    <r>
      <rPr>
        <sz val="10"/>
        <rFont val="宋体"/>
        <charset val="0"/>
      </rPr>
      <t>土建维护</t>
    </r>
  </si>
  <si>
    <r>
      <rPr>
        <sz val="10"/>
        <rFont val="宋体"/>
        <charset val="134"/>
      </rPr>
      <t>管理中心及应急救援基地维护办公区域、院落等区域维护</t>
    </r>
  </si>
  <si>
    <r>
      <rPr>
        <sz val="10"/>
        <rFont val="宋体"/>
        <charset val="0"/>
      </rPr>
      <t>机电维护</t>
    </r>
  </si>
  <si>
    <r>
      <rPr>
        <sz val="10"/>
        <rFont val="宋体"/>
        <charset val="134"/>
      </rPr>
      <t>管理中心及应急救援基地维护消防、空调、照明、电梯等机电</t>
    </r>
  </si>
  <si>
    <r>
      <rPr>
        <sz val="10"/>
        <rFont val="宋体"/>
        <charset val="0"/>
      </rPr>
      <t>特种设备维护</t>
    </r>
  </si>
  <si>
    <r>
      <rPr>
        <sz val="10"/>
        <rFont val="Times New Roman"/>
        <charset val="0"/>
      </rPr>
      <t>1</t>
    </r>
    <r>
      <rPr>
        <sz val="10"/>
        <rFont val="宋体"/>
        <charset val="0"/>
      </rPr>
      <t>、部位：电梯、行车等特种设备定期进行专业检查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、频率：详见养护管理手册</t>
    </r>
    <r>
      <rPr>
        <sz val="10"/>
        <rFont val="Times New Roman"/>
        <charset val="0"/>
      </rPr>
      <t xml:space="preserve">
4</t>
    </r>
    <r>
      <rPr>
        <sz val="10"/>
        <rFont val="宋体"/>
        <charset val="0"/>
      </rPr>
      <t>、其他：详见养护管理手册</t>
    </r>
  </si>
  <si>
    <t>107-1</t>
  </si>
  <si>
    <r>
      <rPr>
        <sz val="10"/>
        <rFont val="宋体"/>
        <charset val="134"/>
      </rPr>
      <t>隧道（含夹江大桥）机电设施养护</t>
    </r>
  </si>
  <si>
    <r>
      <rPr>
        <sz val="10"/>
        <rFont val="宋体"/>
        <charset val="134"/>
      </rPr>
      <t>机电系统日常巡查</t>
    </r>
  </si>
  <si>
    <r>
      <rPr>
        <sz val="10"/>
        <rFont val="Times New Roman"/>
        <charset val="0"/>
      </rPr>
      <t>1</t>
    </r>
    <r>
      <rPr>
        <sz val="10"/>
        <rFont val="宋体"/>
        <charset val="0"/>
      </rPr>
      <t>、部位：对隧道范围内机电设备进行日常巡查</t>
    </r>
    <r>
      <rPr>
        <sz val="10"/>
        <rFont val="Times New Roman"/>
        <charset val="0"/>
      </rPr>
      <t xml:space="preserve">
2</t>
    </r>
    <r>
      <rPr>
        <sz val="10"/>
        <rFont val="宋体"/>
        <charset val="0"/>
      </rPr>
      <t>、内容：人工及车行配合简单工具进行巡查</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</si>
  <si>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供配电系统养护</t>
    </r>
  </si>
  <si>
    <r>
      <rPr>
        <sz val="10"/>
        <rFont val="Times New Roman"/>
        <charset val="0"/>
      </rPr>
      <t>1</t>
    </r>
    <r>
      <rPr>
        <sz val="10"/>
        <rFont val="宋体"/>
        <charset val="0"/>
      </rPr>
      <t>、部位：对电力变压器、低压开关柜、馈电柜、配电箱、应急电源及设备控制箱等设备定期进行专业检查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</si>
  <si>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通风系统养护</t>
    </r>
  </si>
  <si>
    <r>
      <rPr>
        <sz val="10"/>
        <rFont val="Times New Roman"/>
        <charset val="0"/>
      </rPr>
      <t>1</t>
    </r>
    <r>
      <rPr>
        <sz val="10"/>
        <rFont val="宋体"/>
        <charset val="0"/>
      </rPr>
      <t>、部位：对隧道风机及控制箱等设备定期进行专业检查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、频次：详见附录</t>
    </r>
    <r>
      <rPr>
        <sz val="10"/>
        <rFont val="Times New Roman"/>
        <charset val="0"/>
      </rPr>
      <t xml:space="preserve">
4</t>
    </r>
    <r>
      <rPr>
        <sz val="10"/>
        <rFont val="宋体"/>
        <charset val="0"/>
      </rPr>
      <t>、其他：详见养护管理手册</t>
    </r>
  </si>
  <si>
    <r>
      <rPr>
        <sz val="10"/>
        <rFont val="宋体"/>
        <charset val="134"/>
      </rPr>
      <t>照明系统养护</t>
    </r>
  </si>
  <si>
    <r>
      <rPr>
        <sz val="10"/>
        <rFont val="Times New Roman"/>
        <charset val="0"/>
      </rPr>
      <t>1</t>
    </r>
    <r>
      <rPr>
        <sz val="10"/>
        <rFont val="宋体"/>
        <charset val="0"/>
      </rPr>
      <t>、部位：对隧道范围内照明灯具及照明控制箱等设备定期进行专业检查</t>
    </r>
    <r>
      <rPr>
        <sz val="10"/>
        <rFont val="Times New Roman"/>
        <charset val="0"/>
      </rPr>
      <t xml:space="preserve">
2</t>
    </r>
    <r>
      <rPr>
        <sz val="10"/>
        <rFont val="宋体"/>
        <charset val="0"/>
      </rPr>
      <t>、方式：人工配合专业设备进行检查及维护</t>
    </r>
    <r>
      <rPr>
        <sz val="10"/>
        <rFont val="Times New Roman"/>
        <charset val="0"/>
      </rPr>
      <t xml:space="preserve">
3</t>
    </r>
    <r>
      <rPr>
        <sz val="10"/>
        <rFont val="宋体"/>
        <charset val="0"/>
      </rPr>
      <t>、频次：详见附录</t>
    </r>
    <r>
      <rPr>
        <sz val="10"/>
        <rFont val="Times New Roman"/>
        <charset val="0"/>
      </rPr>
      <t xml:space="preserve">
4</t>
    </r>
    <r>
      <rPr>
        <sz val="10"/>
        <rFont val="宋体"/>
        <charset val="0"/>
      </rPr>
      <t>、其他：详见养护管理手册</t>
    </r>
  </si>
  <si>
    <r>
      <rPr>
        <sz val="10"/>
        <rFont val="宋体"/>
        <charset val="134"/>
      </rPr>
      <t>消防及给排水系统养护</t>
    </r>
  </si>
  <si>
    <r>
      <rPr>
        <sz val="10"/>
        <rFont val="Times New Roman"/>
        <charset val="0"/>
      </rPr>
      <t>1</t>
    </r>
    <r>
      <rPr>
        <sz val="10"/>
        <rFont val="宋体"/>
        <charset val="0"/>
      </rPr>
      <t>、部位：对隧道（行车道、消防泵房、雨水泵房、废水泵房等）范围内消防设备、排水设施及管道等定期进行专业检查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、频次：详见附录</t>
    </r>
    <r>
      <rPr>
        <sz val="10"/>
        <rFont val="Times New Roman"/>
        <charset val="0"/>
      </rPr>
      <t xml:space="preserve">
4</t>
    </r>
    <r>
      <rPr>
        <sz val="10"/>
        <rFont val="宋体"/>
        <charset val="0"/>
      </rPr>
      <t>、其他：详见养护管理手册</t>
    </r>
  </si>
  <si>
    <r>
      <rPr>
        <sz val="10"/>
        <rFont val="宋体"/>
        <charset val="134"/>
      </rPr>
      <t>中央监控系统养护</t>
    </r>
  </si>
  <si>
    <r>
      <rPr>
        <sz val="10"/>
        <rFont val="Times New Roman"/>
        <charset val="0"/>
      </rPr>
      <t>1</t>
    </r>
    <r>
      <rPr>
        <sz val="10"/>
        <rFont val="宋体"/>
        <charset val="134"/>
      </rPr>
      <t>、部位：对隧道管养范围内服务器、工作站、交换机及监控中心设备等定期进行专业检查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</si>
  <si>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134"/>
      </rPr>
      <t>交通监控系统养护</t>
    </r>
  </si>
  <si>
    <r>
      <rPr>
        <sz val="10"/>
        <rFont val="Times New Roman"/>
        <charset val="0"/>
      </rPr>
      <t>1</t>
    </r>
    <r>
      <rPr>
        <sz val="10"/>
        <rFont val="宋体"/>
        <charset val="134"/>
      </rPr>
      <t>、部位：对隧道范围内交通信号灯、可变情报板、车辆检测器及视频分析仪等定期进行专业检查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</si>
  <si>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134"/>
      </rPr>
      <t>设备监控系统养护</t>
    </r>
  </si>
  <si>
    <r>
      <rPr>
        <sz val="10"/>
        <rFont val="Times New Roman"/>
        <charset val="0"/>
      </rPr>
      <t>1</t>
    </r>
    <r>
      <rPr>
        <sz val="10"/>
        <rFont val="宋体"/>
        <charset val="134"/>
      </rPr>
      <t>、部位：对隧道范围内</t>
    </r>
    <r>
      <rPr>
        <sz val="10"/>
        <rFont val="Times New Roman"/>
        <charset val="0"/>
      </rPr>
      <t>PLC</t>
    </r>
    <r>
      <rPr>
        <sz val="10"/>
        <rFont val="宋体"/>
        <charset val="134"/>
      </rPr>
      <t>监控柜、设备远程控制箱、光照度仪及光亮度仪等定期进行专业检查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</si>
  <si>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134"/>
      </rPr>
      <t>广播及电话子系统养护</t>
    </r>
  </si>
  <si>
    <r>
      <rPr>
        <sz val="10"/>
        <rFont val="Times New Roman"/>
        <charset val="0"/>
      </rPr>
      <t>1</t>
    </r>
    <r>
      <rPr>
        <sz val="10"/>
        <rFont val="宋体"/>
        <charset val="134"/>
      </rPr>
      <t>、部位：对隧道范围内紧急电话系统及广播系统等设备定期进行专业检查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</si>
  <si>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134"/>
      </rPr>
      <t>无线通信子系统养护</t>
    </r>
  </si>
  <si>
    <r>
      <rPr>
        <sz val="10"/>
        <rFont val="Times New Roman"/>
        <charset val="0"/>
      </rPr>
      <t>1</t>
    </r>
    <r>
      <rPr>
        <sz val="10"/>
        <rFont val="宋体"/>
        <charset val="134"/>
      </rPr>
      <t>、部位：对隧道范围内中继转发站、光纤直放站近远端机、天线及手持台等设备定期进行专业检查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</si>
  <si>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t>-k</t>
  </si>
  <si>
    <r>
      <rPr>
        <sz val="10"/>
        <rFont val="宋体"/>
        <charset val="134"/>
      </rPr>
      <t>高清视频监控子系统养护</t>
    </r>
  </si>
  <si>
    <r>
      <rPr>
        <sz val="10"/>
        <rFont val="Times New Roman"/>
        <charset val="0"/>
      </rPr>
      <t>1</t>
    </r>
    <r>
      <rPr>
        <sz val="10"/>
        <rFont val="宋体"/>
        <charset val="134"/>
      </rPr>
      <t>、部位：对隧道范围内高清摄像机、核心交换机及视频服务器等设备定期进行专业检查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</si>
  <si>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t>-l</t>
  </si>
  <si>
    <r>
      <rPr>
        <sz val="10"/>
        <rFont val="宋体"/>
        <charset val="134"/>
      </rPr>
      <t>火灾报警系统养护</t>
    </r>
  </si>
  <si>
    <r>
      <rPr>
        <sz val="10"/>
        <rFont val="Times New Roman"/>
        <charset val="0"/>
      </rPr>
      <t>1</t>
    </r>
    <r>
      <rPr>
        <sz val="10"/>
        <rFont val="宋体"/>
        <charset val="134"/>
      </rPr>
      <t>、部位：对隧道范围内</t>
    </r>
    <r>
      <rPr>
        <sz val="10"/>
        <rFont val="Times New Roman"/>
        <charset val="0"/>
      </rPr>
      <t>FAS</t>
    </r>
    <r>
      <rPr>
        <sz val="10"/>
        <rFont val="宋体"/>
        <charset val="134"/>
      </rPr>
      <t>工作站、控制主机、火灾报警按钮、光纤测温系统及其它传感器等设备定期进行专业检查</t>
    </r>
    <r>
      <rPr>
        <sz val="10"/>
        <rFont val="Times New Roman"/>
        <charset val="0"/>
      </rPr>
      <t xml:space="preserve">
2</t>
    </r>
    <r>
      <rPr>
        <sz val="10"/>
        <rFont val="宋体"/>
        <charset val="134"/>
      </rPr>
      <t>、内容：人工配合专业设备进行检查及维护</t>
    </r>
    <r>
      <rPr>
        <sz val="10"/>
        <rFont val="Times New Roman"/>
        <charset val="0"/>
      </rPr>
      <t xml:space="preserve">
3</t>
    </r>
    <r>
      <rPr>
        <sz val="10"/>
        <rFont val="宋体"/>
        <charset val="134"/>
      </rPr>
      <t>、频次：详见附录</t>
    </r>
    <r>
      <rPr>
        <sz val="10"/>
        <rFont val="Times New Roman"/>
        <charset val="0"/>
      </rPr>
      <t xml:space="preserve">
4</t>
    </r>
    <r>
      <rPr>
        <sz val="10"/>
        <rFont val="宋体"/>
        <charset val="134"/>
      </rPr>
      <t>、其他：详见养护管理手册</t>
    </r>
  </si>
  <si>
    <t>-m</t>
  </si>
  <si>
    <r>
      <rPr>
        <sz val="10"/>
        <rFont val="宋体"/>
        <charset val="134"/>
      </rPr>
      <t>电源、综合布线养护</t>
    </r>
  </si>
  <si>
    <r>
      <rPr>
        <sz val="10"/>
        <rFont val="Times New Roman"/>
        <charset val="0"/>
      </rPr>
      <t>1</t>
    </r>
    <r>
      <rPr>
        <sz val="10"/>
        <rFont val="宋体"/>
        <charset val="134"/>
      </rPr>
      <t>、部位：对隧道范围内中央控制室、自动配电柜、</t>
    </r>
    <r>
      <rPr>
        <sz val="10"/>
        <rFont val="Times New Roman"/>
        <charset val="0"/>
      </rPr>
      <t>USP</t>
    </r>
    <r>
      <rPr>
        <sz val="10"/>
        <rFont val="宋体"/>
        <charset val="134"/>
      </rPr>
      <t>电源、电池、光纤、标准机柜、控制电源线等设备定期进行专业检查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、频次：详见养护管理手册</t>
    </r>
    <r>
      <rPr>
        <sz val="10"/>
        <rFont val="Times New Roman"/>
        <charset val="134"/>
      </rPr>
      <t xml:space="preserve">
</t>
    </r>
    <r>
      <rPr>
        <sz val="10"/>
        <rFont val="Times New Roman"/>
        <charset val="0"/>
      </rPr>
      <t>4</t>
    </r>
    <r>
      <rPr>
        <sz val="10"/>
        <rFont val="宋体"/>
        <charset val="134"/>
      </rPr>
      <t>、其他：详见养护管理手册</t>
    </r>
  </si>
  <si>
    <t>-n</t>
  </si>
  <si>
    <r>
      <rPr>
        <sz val="10"/>
        <rFont val="宋体"/>
        <charset val="134"/>
      </rPr>
      <t>桥梁亮化及照明系统</t>
    </r>
  </si>
  <si>
    <r>
      <rPr>
        <sz val="10"/>
        <rFont val="Times New Roman"/>
        <charset val="0"/>
      </rPr>
      <t>1</t>
    </r>
    <r>
      <rPr>
        <sz val="10"/>
        <rFont val="宋体"/>
        <charset val="134"/>
      </rPr>
      <t>、部位：对桥梁范围内机电定期进行专项检查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、频次：详见养护管理手册</t>
    </r>
    <r>
      <rPr>
        <sz val="10"/>
        <rFont val="Times New Roman"/>
        <charset val="134"/>
      </rPr>
      <t xml:space="preserve">
</t>
    </r>
    <r>
      <rPr>
        <sz val="10"/>
        <rFont val="Times New Roman"/>
        <charset val="0"/>
      </rPr>
      <t>4</t>
    </r>
    <r>
      <rPr>
        <sz val="10"/>
        <rFont val="宋体"/>
        <charset val="134"/>
      </rPr>
      <t>、其他：详见养护管理手册</t>
    </r>
  </si>
  <si>
    <t>109-1</t>
  </si>
  <si>
    <r>
      <rPr>
        <sz val="10"/>
        <rFont val="宋体"/>
        <charset val="134"/>
      </rPr>
      <t>绿化养护</t>
    </r>
  </si>
  <si>
    <t>110-1</t>
  </si>
  <si>
    <r>
      <rPr>
        <sz val="10"/>
        <rFont val="宋体"/>
        <charset val="134"/>
      </rPr>
      <t>逃生通道盖板维护</t>
    </r>
  </si>
  <si>
    <r>
      <rPr>
        <sz val="10"/>
        <rFont val="Times New Roman"/>
        <charset val="0"/>
      </rPr>
      <t>1</t>
    </r>
    <r>
      <rPr>
        <sz val="10"/>
        <rFont val="宋体"/>
        <charset val="134"/>
      </rPr>
      <t>、部位</t>
    </r>
    <r>
      <rPr>
        <sz val="10"/>
        <rFont val="Times New Roman"/>
        <charset val="0"/>
      </rPr>
      <t>:</t>
    </r>
    <r>
      <rPr>
        <sz val="10"/>
        <rFont val="宋体"/>
        <charset val="134"/>
      </rPr>
      <t>逃生通道盖板</t>
    </r>
    <r>
      <rPr>
        <sz val="10"/>
        <rFont val="Times New Roman"/>
        <charset val="0"/>
      </rPr>
      <t xml:space="preserve">
2</t>
    </r>
    <r>
      <rPr>
        <sz val="10"/>
        <rFont val="宋体"/>
        <charset val="134"/>
      </rPr>
      <t>、内容</t>
    </r>
    <r>
      <rPr>
        <sz val="10"/>
        <rFont val="Times New Roman"/>
        <charset val="0"/>
      </rPr>
      <t>:</t>
    </r>
    <r>
      <rPr>
        <sz val="10"/>
        <rFont val="宋体"/>
        <charset val="134"/>
      </rPr>
      <t>对逃生通道盖板进行检查及维护</t>
    </r>
    <r>
      <rPr>
        <sz val="10"/>
        <rFont val="Times New Roman"/>
        <charset val="0"/>
      </rPr>
      <t xml:space="preserve">
3</t>
    </r>
    <r>
      <rPr>
        <sz val="10"/>
        <rFont val="宋体"/>
        <charset val="134"/>
      </rPr>
      <t>、其他：详见养护管理手册</t>
    </r>
  </si>
  <si>
    <t>111-1</t>
  </si>
  <si>
    <r>
      <rPr>
        <sz val="10"/>
        <rFont val="宋体"/>
        <charset val="134"/>
      </rPr>
      <t>限高门架维护</t>
    </r>
  </si>
  <si>
    <r>
      <rPr>
        <sz val="10"/>
        <rFont val="Times New Roman"/>
        <charset val="0"/>
      </rPr>
      <t>1</t>
    </r>
    <r>
      <rPr>
        <sz val="10"/>
        <rFont val="宋体"/>
        <charset val="134"/>
      </rPr>
      <t>、部位：对所有门架的进行检查及维护</t>
    </r>
    <r>
      <rPr>
        <sz val="10"/>
        <rFont val="Times New Roman"/>
        <charset val="134"/>
      </rPr>
      <t xml:space="preserve">
</t>
    </r>
    <r>
      <rPr>
        <sz val="10"/>
        <rFont val="Times New Roman"/>
        <charset val="0"/>
      </rPr>
      <t>2</t>
    </r>
    <r>
      <rPr>
        <sz val="10"/>
        <rFont val="宋体"/>
        <charset val="134"/>
      </rPr>
      <t>、内容：对所有门架进行日常巡查、对限高杆的维修及更换、对门架结构及附属设施的维护等；</t>
    </r>
  </si>
  <si>
    <r>
      <rPr>
        <sz val="10"/>
        <rFont val="宋体"/>
        <charset val="134"/>
      </rPr>
      <t>座</t>
    </r>
  </si>
  <si>
    <r>
      <rPr>
        <b/>
        <sz val="10"/>
        <rFont val="宋体"/>
        <charset val="134"/>
      </rPr>
      <t>清单</t>
    </r>
    <r>
      <rPr>
        <b/>
        <sz val="10"/>
        <rFont val="Times New Roman"/>
        <charset val="0"/>
      </rPr>
      <t xml:space="preserve">  </t>
    </r>
    <r>
      <rPr>
        <b/>
        <sz val="10"/>
        <rFont val="宋体"/>
        <charset val="134"/>
      </rPr>
      <t>第</t>
    </r>
    <r>
      <rPr>
        <b/>
        <sz val="10"/>
        <rFont val="Times New Roman"/>
        <charset val="0"/>
      </rPr>
      <t>100</t>
    </r>
    <r>
      <rPr>
        <b/>
        <sz val="10"/>
        <rFont val="宋体"/>
        <charset val="134"/>
      </rPr>
      <t>章</t>
    </r>
    <r>
      <rPr>
        <b/>
        <sz val="10"/>
        <rFont val="Times New Roman"/>
        <charset val="0"/>
      </rPr>
      <t xml:space="preserve">  </t>
    </r>
    <r>
      <rPr>
        <b/>
        <sz val="10"/>
        <rFont val="宋体"/>
        <charset val="134"/>
      </rPr>
      <t>应天大街长江隧道</t>
    </r>
    <r>
      <rPr>
        <b/>
        <sz val="10"/>
        <rFont val="Times New Roman"/>
        <charset val="0"/>
      </rPr>
      <t xml:space="preserve">   </t>
    </r>
    <r>
      <rPr>
        <b/>
        <sz val="10"/>
        <rFont val="宋体"/>
        <charset val="134"/>
      </rPr>
      <t>合计人民币</t>
    </r>
  </si>
  <si>
    <r>
      <rPr>
        <b/>
        <sz val="10"/>
        <rFont val="宋体"/>
        <charset val="134"/>
      </rPr>
      <t>元</t>
    </r>
  </si>
  <si>
    <r>
      <rPr>
        <b/>
        <sz val="18"/>
        <rFont val="宋体"/>
        <charset val="134"/>
      </rPr>
      <t>第</t>
    </r>
    <r>
      <rPr>
        <b/>
        <sz val="18"/>
        <rFont val="Times New Roman"/>
        <charset val="0"/>
      </rPr>
      <t>100</t>
    </r>
    <r>
      <rPr>
        <b/>
        <sz val="18"/>
        <rFont val="宋体"/>
        <charset val="134"/>
      </rPr>
      <t>章</t>
    </r>
    <r>
      <rPr>
        <b/>
        <sz val="18"/>
        <rFont val="Times New Roman"/>
        <charset val="0"/>
      </rPr>
      <t xml:space="preserve">  </t>
    </r>
    <r>
      <rPr>
        <b/>
        <sz val="18"/>
        <rFont val="宋体"/>
        <charset val="134"/>
      </rPr>
      <t>年度日常养护费</t>
    </r>
    <r>
      <rPr>
        <b/>
        <sz val="18"/>
        <rFont val="Times New Roman"/>
        <charset val="0"/>
      </rPr>
      <t>(</t>
    </r>
    <r>
      <rPr>
        <b/>
        <sz val="18"/>
        <rFont val="宋体"/>
        <charset val="134"/>
      </rPr>
      <t>定淮门长江隧道</t>
    </r>
    <r>
      <rPr>
        <b/>
        <sz val="18"/>
        <rFont val="Times New Roman"/>
        <charset val="0"/>
      </rPr>
      <t>)</t>
    </r>
  </si>
  <si>
    <r>
      <rPr>
        <sz val="10"/>
        <rFont val="宋体"/>
        <charset val="134"/>
      </rPr>
      <t>隧道路面保洁</t>
    </r>
  </si>
  <si>
    <r>
      <rPr>
        <sz val="10"/>
        <rFont val="Times New Roman"/>
        <charset val="0"/>
      </rPr>
      <t>1</t>
    </r>
    <r>
      <rPr>
        <sz val="10"/>
        <rFont val="宋体"/>
        <charset val="0"/>
      </rPr>
      <t>、部位：全隧道保护区内</t>
    </r>
    <r>
      <rPr>
        <sz val="10"/>
        <rFont val="Times New Roman"/>
        <charset val="0"/>
      </rPr>
      <t xml:space="preserve">
2</t>
    </r>
    <r>
      <rPr>
        <sz val="10"/>
        <rFont val="宋体"/>
        <charset val="0"/>
      </rPr>
      <t>、内容：巡查并清理路面杂物等</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</si>
  <si>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1</t>
    </r>
    <r>
      <rPr>
        <sz val="10"/>
        <rFont val="宋体"/>
        <charset val="0"/>
      </rPr>
      <t>、部位：隧道行车道</t>
    </r>
    <r>
      <rPr>
        <sz val="10"/>
        <rFont val="Times New Roman"/>
        <charset val="0"/>
      </rPr>
      <t xml:space="preserve">
2</t>
    </r>
    <r>
      <rPr>
        <sz val="10"/>
        <rFont val="宋体"/>
        <charset val="0"/>
      </rPr>
      <t>、内容：人工配合机械进行路面清扫和洒水</t>
    </r>
    <r>
      <rPr>
        <sz val="10"/>
        <rFont val="Times New Roman"/>
        <charset val="0"/>
      </rPr>
      <t xml:space="preserve">
3</t>
    </r>
    <r>
      <rPr>
        <sz val="10"/>
        <rFont val="宋体"/>
        <charset val="0"/>
      </rPr>
      <t>、频次：每</t>
    </r>
    <r>
      <rPr>
        <sz val="10"/>
        <rFont val="Times New Roman"/>
        <charset val="0"/>
      </rPr>
      <t>2</t>
    </r>
    <r>
      <rPr>
        <sz val="10"/>
        <rFont val="宋体"/>
        <charset val="0"/>
      </rPr>
      <t>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</si>
  <si>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隧道检查</t>
    </r>
  </si>
  <si>
    <r>
      <rPr>
        <sz val="10"/>
        <rFont val="Times New Roman"/>
        <charset val="0"/>
      </rPr>
      <t>1</t>
    </r>
    <r>
      <rPr>
        <sz val="10"/>
        <rFont val="宋体"/>
        <charset val="134"/>
      </rPr>
      <t>、部位：全隧道及隧道匝道土建及机电（含附属设施）</t>
    </r>
    <r>
      <rPr>
        <sz val="10"/>
        <rFont val="Times New Roman"/>
        <charset val="0"/>
      </rPr>
      <t xml:space="preserve">
2</t>
    </r>
    <r>
      <rPr>
        <sz val="10"/>
        <rFont val="宋体"/>
        <charset val="134"/>
      </rPr>
      <t>、方式：目测或配合简单工具进行测量</t>
    </r>
    <r>
      <rPr>
        <sz val="10"/>
        <rFont val="Times New Roman"/>
        <charset val="0"/>
      </rPr>
      <t xml:space="preserve">
3</t>
    </r>
    <r>
      <rPr>
        <sz val="10"/>
        <rFont val="宋体"/>
        <charset val="134"/>
      </rPr>
      <t>、频次：每月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</si>
  <si>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0"/>
      </rPr>
      <t>渗漏水排查</t>
    </r>
  </si>
  <si>
    <r>
      <rPr>
        <sz val="10"/>
        <rFont val="Times New Roman"/>
        <charset val="0"/>
      </rPr>
      <t>1</t>
    </r>
    <r>
      <rPr>
        <sz val="10"/>
        <rFont val="宋体"/>
        <charset val="0"/>
      </rPr>
      <t>、部位：全隧道内</t>
    </r>
    <r>
      <rPr>
        <sz val="10"/>
        <rFont val="Times New Roman"/>
        <charset val="0"/>
      </rPr>
      <t xml:space="preserve">
2</t>
    </r>
    <r>
      <rPr>
        <sz val="10"/>
        <rFont val="宋体"/>
        <charset val="0"/>
      </rPr>
      <t>、内容：巡查并清理渗漏水情况等</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</si>
  <si>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1</t>
    </r>
    <r>
      <rPr>
        <sz val="10"/>
        <rFont val="宋体"/>
        <charset val="0"/>
      </rPr>
      <t>、部位：隧道内部逃生通道及夹层部位</t>
    </r>
    <r>
      <rPr>
        <sz val="10"/>
        <rFont val="Times New Roman"/>
        <charset val="0"/>
      </rPr>
      <t xml:space="preserve">
2</t>
    </r>
    <r>
      <rPr>
        <sz val="10"/>
        <rFont val="宋体"/>
        <charset val="0"/>
      </rPr>
      <t>、内容：采用人工或机械进行清扫</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</si>
  <si>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电缆、排烟廊道清理</t>
    </r>
  </si>
  <si>
    <r>
      <rPr>
        <sz val="10"/>
        <rFont val="Times New Roman"/>
        <charset val="0"/>
      </rPr>
      <t>1</t>
    </r>
    <r>
      <rPr>
        <sz val="10"/>
        <rFont val="宋体"/>
        <charset val="0"/>
      </rPr>
      <t>、部位：隧道内部电缆廊道、排烟廊道</t>
    </r>
    <r>
      <rPr>
        <sz val="10"/>
        <rFont val="Times New Roman"/>
        <charset val="0"/>
      </rPr>
      <t xml:space="preserve">
2</t>
    </r>
    <r>
      <rPr>
        <sz val="10"/>
        <rFont val="宋体"/>
        <charset val="0"/>
      </rPr>
      <t>、内容：采用人工或机械进行清扫</t>
    </r>
    <r>
      <rPr>
        <sz val="10"/>
        <rFont val="Times New Roman"/>
        <charset val="0"/>
      </rPr>
      <t xml:space="preserve">
3</t>
    </r>
    <r>
      <rPr>
        <sz val="10"/>
        <rFont val="宋体"/>
        <charset val="0"/>
      </rPr>
      <t>、频率：每月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</si>
  <si>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1</t>
    </r>
    <r>
      <rPr>
        <sz val="10"/>
        <rFont val="宋体"/>
        <charset val="0"/>
      </rPr>
      <t>、部位：隧道护栏及逃生楼梯</t>
    </r>
    <r>
      <rPr>
        <sz val="10"/>
        <rFont val="Times New Roman"/>
        <charset val="0"/>
      </rPr>
      <t xml:space="preserve">
2</t>
    </r>
    <r>
      <rPr>
        <sz val="10"/>
        <rFont val="宋体"/>
        <charset val="0"/>
      </rPr>
      <t>、内容：人工清洁为主，湿法清洁，采用中性清洁剂</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</si>
  <si>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1</t>
    </r>
    <r>
      <rPr>
        <sz val="10"/>
        <rFont val="宋体"/>
        <charset val="134"/>
      </rPr>
      <t>、部位：隧道内人防门、防淹门</t>
    </r>
    <r>
      <rPr>
        <sz val="10"/>
        <rFont val="Times New Roman"/>
        <charset val="0"/>
      </rPr>
      <t xml:space="preserve">
2</t>
    </r>
    <r>
      <rPr>
        <sz val="10"/>
        <rFont val="宋体"/>
        <charset val="134"/>
      </rPr>
      <t>、内容：人工清扫逃生楼梯，清除障碍物</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</si>
  <si>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Times New Roman"/>
        <charset val="0"/>
      </rPr>
      <t>1</t>
    </r>
    <r>
      <rPr>
        <sz val="10"/>
        <rFont val="宋体"/>
        <charset val="0"/>
      </rPr>
      <t>、部位：隧道洞口花岗岩装饰板</t>
    </r>
    <r>
      <rPr>
        <sz val="10"/>
        <rFont val="Times New Roman"/>
        <charset val="0"/>
      </rPr>
      <t xml:space="preserve">
2</t>
    </r>
    <r>
      <rPr>
        <sz val="10"/>
        <rFont val="宋体"/>
        <charset val="0"/>
      </rPr>
      <t>、内容：人工或机械清洁，湿法清洁，采用中性清洁剂</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</si>
  <si>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Times New Roman"/>
        <charset val="0"/>
      </rPr>
      <t>1</t>
    </r>
    <r>
      <rPr>
        <sz val="10"/>
        <rFont val="宋体"/>
        <charset val="0"/>
      </rPr>
      <t>、部位：隧道内部边沟</t>
    </r>
    <r>
      <rPr>
        <sz val="10"/>
        <rFont val="Times New Roman"/>
        <charset val="0"/>
      </rPr>
      <t xml:space="preserve">
2</t>
    </r>
    <r>
      <rPr>
        <sz val="10"/>
        <rFont val="宋体"/>
        <charset val="0"/>
      </rPr>
      <t>、内容：人工捡拾清理</t>
    </r>
    <r>
      <rPr>
        <sz val="10"/>
        <rFont val="Times New Roman"/>
        <charset val="0"/>
      </rPr>
      <t xml:space="preserve">
3</t>
    </r>
    <r>
      <rPr>
        <sz val="10"/>
        <rFont val="宋体"/>
        <charset val="0"/>
      </rPr>
      <t>、频率：每天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</si>
  <si>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边沟冲洗</t>
    </r>
  </si>
  <si>
    <r>
      <rPr>
        <sz val="10"/>
        <rFont val="宋体"/>
        <charset val="0"/>
      </rPr>
      <t>横截沟清淤、捡拾</t>
    </r>
  </si>
  <si>
    <r>
      <rPr>
        <sz val="10"/>
        <rFont val="Times New Roman"/>
        <charset val="0"/>
      </rPr>
      <t>1</t>
    </r>
    <r>
      <rPr>
        <sz val="10"/>
        <rFont val="宋体"/>
        <charset val="0"/>
      </rPr>
      <t>、部位：隧道全线横截沟</t>
    </r>
    <r>
      <rPr>
        <sz val="10"/>
        <rFont val="Times New Roman"/>
        <charset val="0"/>
      </rPr>
      <t xml:space="preserve">
2</t>
    </r>
    <r>
      <rPr>
        <sz val="10"/>
        <rFont val="宋体"/>
        <charset val="0"/>
      </rPr>
      <t>、内容：人工捡拾清理</t>
    </r>
    <r>
      <rPr>
        <sz val="10"/>
        <rFont val="Times New Roman"/>
        <charset val="0"/>
      </rPr>
      <t xml:space="preserve">
3</t>
    </r>
    <r>
      <rPr>
        <sz val="10"/>
        <rFont val="宋体"/>
        <charset val="0"/>
      </rPr>
      <t>、频率：每天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</si>
  <si>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横截沟冲洗</t>
    </r>
  </si>
  <si>
    <r>
      <rPr>
        <sz val="10"/>
        <rFont val="Times New Roman"/>
        <charset val="0"/>
      </rPr>
      <t>1</t>
    </r>
    <r>
      <rPr>
        <sz val="10"/>
        <rFont val="宋体"/>
        <charset val="0"/>
      </rPr>
      <t>、部位：隧道全线横截沟</t>
    </r>
    <r>
      <rPr>
        <sz val="10"/>
        <rFont val="Times New Roman"/>
        <charset val="0"/>
      </rPr>
      <t xml:space="preserve">
2</t>
    </r>
    <r>
      <rPr>
        <sz val="10"/>
        <rFont val="宋体"/>
        <charset val="0"/>
      </rPr>
      <t>、内容：机械冲洗为主，局部人工清洗</t>
    </r>
    <r>
      <rPr>
        <sz val="10"/>
        <rFont val="Times New Roman"/>
        <charset val="0"/>
      </rPr>
      <t xml:space="preserve">
3</t>
    </r>
    <r>
      <rPr>
        <sz val="10"/>
        <rFont val="宋体"/>
        <charset val="0"/>
      </rPr>
      <t>、频率：每月</t>
    </r>
    <r>
      <rPr>
        <sz val="10"/>
        <rFont val="Times New Roman"/>
        <charset val="0"/>
      </rPr>
      <t>2</t>
    </r>
    <r>
      <rPr>
        <sz val="10"/>
        <rFont val="宋体"/>
        <charset val="0"/>
      </rPr>
      <t>次</t>
    </r>
    <r>
      <rPr>
        <sz val="10"/>
        <rFont val="Times New Roman"/>
        <charset val="0"/>
      </rPr>
      <t xml:space="preserve">
4</t>
    </r>
    <r>
      <rPr>
        <sz val="10"/>
        <rFont val="宋体"/>
        <charset val="0"/>
      </rPr>
      <t>、其他：详见养护管理手册</t>
    </r>
  </si>
  <si>
    <r>
      <rPr>
        <sz val="10"/>
        <rFont val="宋体"/>
        <charset val="0"/>
      </rPr>
      <t>雨水泵房</t>
    </r>
  </si>
  <si>
    <r>
      <rPr>
        <sz val="10"/>
        <rFont val="宋体"/>
        <charset val="0"/>
      </rPr>
      <t>雨水泵房保洁</t>
    </r>
  </si>
  <si>
    <r>
      <rPr>
        <sz val="10"/>
        <rFont val="宋体"/>
        <charset val="0"/>
      </rPr>
      <t>雨水泵房清捞</t>
    </r>
  </si>
  <si>
    <r>
      <rPr>
        <sz val="10"/>
        <rFont val="宋体"/>
        <charset val="0"/>
      </rPr>
      <t>废水泵房、消防泵房</t>
    </r>
  </si>
  <si>
    <r>
      <rPr>
        <sz val="10"/>
        <rFont val="宋体"/>
        <charset val="134"/>
      </rPr>
      <t>废水泵房、消防泵房清捞</t>
    </r>
  </si>
  <si>
    <r>
      <rPr>
        <sz val="10"/>
        <rFont val="Times New Roman"/>
        <charset val="0"/>
      </rPr>
      <t>1</t>
    </r>
    <r>
      <rPr>
        <sz val="10"/>
        <rFont val="宋体"/>
        <charset val="0"/>
      </rPr>
      <t>、部位：隧道全线废水泵房、消防泵房</t>
    </r>
    <r>
      <rPr>
        <sz val="10"/>
        <rFont val="Times New Roman"/>
        <charset val="0"/>
      </rPr>
      <t xml:space="preserve">
2</t>
    </r>
    <r>
      <rPr>
        <sz val="10"/>
        <rFont val="宋体"/>
        <charset val="0"/>
      </rPr>
      <t>、内容：人工清捞</t>
    </r>
    <r>
      <rPr>
        <sz val="10"/>
        <rFont val="Times New Roman"/>
        <charset val="0"/>
      </rPr>
      <t xml:space="preserve">
3</t>
    </r>
    <r>
      <rPr>
        <sz val="10"/>
        <rFont val="宋体"/>
        <charset val="0"/>
      </rPr>
      <t>、频率：每季度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</si>
  <si>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垃圾清运</t>
    </r>
  </si>
  <si>
    <r>
      <rPr>
        <sz val="10"/>
        <rFont val="Times New Roman"/>
        <charset val="0"/>
      </rPr>
      <t>1</t>
    </r>
    <r>
      <rPr>
        <sz val="10"/>
        <rFont val="宋体"/>
        <charset val="0"/>
      </rPr>
      <t>、部位：隧道夜间养护清理的垃圾</t>
    </r>
    <r>
      <rPr>
        <sz val="10"/>
        <rFont val="Times New Roman"/>
        <charset val="0"/>
      </rPr>
      <t xml:space="preserve">
2</t>
    </r>
    <r>
      <rPr>
        <sz val="10"/>
        <rFont val="宋体"/>
        <charset val="0"/>
      </rPr>
      <t>、内容：将垃圾用清扫车运出</t>
    </r>
    <r>
      <rPr>
        <sz val="10"/>
        <rFont val="Times New Roman"/>
        <charset val="0"/>
      </rPr>
      <t xml:space="preserve">
3</t>
    </r>
    <r>
      <rPr>
        <sz val="10"/>
        <rFont val="宋体"/>
        <charset val="0"/>
      </rPr>
      <t>、频率：每天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</si>
  <si>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0"/>
      </rPr>
      <t>其他设施养护</t>
    </r>
  </si>
  <si>
    <r>
      <rPr>
        <sz val="10"/>
        <rFont val="宋体"/>
        <charset val="134"/>
      </rPr>
      <t>风塔及工作井保洁</t>
    </r>
  </si>
  <si>
    <r>
      <rPr>
        <sz val="10"/>
        <rFont val="宋体"/>
        <charset val="134"/>
      </rPr>
      <t>风塔及工作井外墙清洗</t>
    </r>
  </si>
  <si>
    <r>
      <rPr>
        <sz val="10"/>
        <rFont val="Times New Roman"/>
        <charset val="0"/>
      </rPr>
      <t>1</t>
    </r>
    <r>
      <rPr>
        <sz val="10"/>
        <rFont val="宋体"/>
        <charset val="134"/>
      </rPr>
      <t>、部位：隧道</t>
    </r>
    <r>
      <rPr>
        <sz val="10"/>
        <rFont val="Times New Roman"/>
        <charset val="0"/>
      </rPr>
      <t>2</t>
    </r>
    <r>
      <rPr>
        <sz val="10"/>
        <rFont val="宋体"/>
        <charset val="134"/>
      </rPr>
      <t>处风塔及</t>
    </r>
    <r>
      <rPr>
        <sz val="10"/>
        <rFont val="Times New Roman"/>
        <charset val="0"/>
      </rPr>
      <t>1</t>
    </r>
    <r>
      <rPr>
        <sz val="10"/>
        <rFont val="宋体"/>
        <charset val="134"/>
      </rPr>
      <t>处工作井外墙表面</t>
    </r>
    <r>
      <rPr>
        <sz val="10"/>
        <rFont val="Times New Roman"/>
        <charset val="0"/>
      </rPr>
      <t xml:space="preserve">
2</t>
    </r>
    <r>
      <rPr>
        <sz val="10"/>
        <rFont val="宋体"/>
        <charset val="134"/>
      </rPr>
      <t>、内容：人工配合机械清洁</t>
    </r>
    <r>
      <rPr>
        <sz val="10"/>
        <rFont val="Times New Roman"/>
        <charset val="0"/>
      </rPr>
      <t xml:space="preserve">
3</t>
    </r>
    <r>
      <rPr>
        <sz val="10"/>
        <rFont val="宋体"/>
        <charset val="134"/>
      </rPr>
      <t>、频率：每年</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</si>
  <si>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风塔及工作井内部保洁</t>
    </r>
  </si>
  <si>
    <r>
      <rPr>
        <sz val="10"/>
        <rFont val="Times New Roman"/>
        <charset val="0"/>
      </rPr>
      <t>1</t>
    </r>
    <r>
      <rPr>
        <sz val="10"/>
        <rFont val="宋体"/>
        <charset val="134"/>
      </rPr>
      <t>、部位：隧道工作井内部房间及走廊清洁</t>
    </r>
    <r>
      <rPr>
        <sz val="10"/>
        <rFont val="Times New Roman"/>
        <charset val="0"/>
      </rPr>
      <t xml:space="preserve">
2</t>
    </r>
    <r>
      <rPr>
        <sz val="10"/>
        <rFont val="宋体"/>
        <charset val="134"/>
      </rPr>
      <t>、内容：人工配合机械清洁</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</si>
  <si>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风塔及工作井占地及周边设施保洁</t>
    </r>
  </si>
  <si>
    <r>
      <rPr>
        <sz val="10"/>
        <rFont val="Times New Roman"/>
        <charset val="0"/>
      </rPr>
      <t>1</t>
    </r>
    <r>
      <rPr>
        <sz val="10"/>
        <rFont val="宋体"/>
        <charset val="134"/>
      </rPr>
      <t>、部位：风塔外部占地区域</t>
    </r>
    <r>
      <rPr>
        <sz val="10"/>
        <rFont val="Times New Roman"/>
        <charset val="0"/>
      </rPr>
      <t xml:space="preserve">
2</t>
    </r>
    <r>
      <rPr>
        <sz val="10"/>
        <rFont val="宋体"/>
        <charset val="134"/>
      </rPr>
      <t>、内容：人工清洁，拾捡垃圾</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</si>
  <si>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宋体"/>
        <charset val="134"/>
      </rPr>
      <t>配电房内部保洁</t>
    </r>
  </si>
  <si>
    <r>
      <rPr>
        <sz val="10"/>
        <rFont val="Times New Roman"/>
        <charset val="0"/>
      </rPr>
      <t>1</t>
    </r>
    <r>
      <rPr>
        <sz val="10"/>
        <rFont val="宋体"/>
        <charset val="134"/>
      </rPr>
      <t>、部位：配电房内部清洁</t>
    </r>
    <r>
      <rPr>
        <sz val="10"/>
        <rFont val="Times New Roman"/>
        <charset val="0"/>
      </rPr>
      <t xml:space="preserve">
2</t>
    </r>
    <r>
      <rPr>
        <sz val="10"/>
        <rFont val="宋体"/>
        <charset val="134"/>
      </rPr>
      <t>、内容：人工配合机械清扫</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</si>
  <si>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r>
      <rPr>
        <sz val="10"/>
        <rFont val="Times New Roman"/>
        <charset val="0"/>
      </rPr>
      <t>1</t>
    </r>
    <r>
      <rPr>
        <sz val="10"/>
        <rFont val="宋体"/>
        <charset val="0"/>
      </rPr>
      <t>、部位：变电站内部清洁</t>
    </r>
    <r>
      <rPr>
        <sz val="10"/>
        <rFont val="Times New Roman"/>
        <charset val="0"/>
      </rPr>
      <t xml:space="preserve">
2</t>
    </r>
    <r>
      <rPr>
        <sz val="10"/>
        <rFont val="宋体"/>
        <charset val="0"/>
      </rPr>
      <t>、内容：人工配合机械清扫</t>
    </r>
    <r>
      <rPr>
        <sz val="10"/>
        <rFont val="Times New Roman"/>
        <charset val="0"/>
      </rPr>
      <t xml:space="preserve">
3</t>
    </r>
    <r>
      <rPr>
        <sz val="10"/>
        <rFont val="宋体"/>
        <charset val="0"/>
      </rPr>
      <t>、频率：每天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</si>
  <si>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管理中心维护</t>
    </r>
  </si>
  <si>
    <r>
      <rPr>
        <sz val="10"/>
        <rFont val="宋体"/>
        <charset val="0"/>
      </rPr>
      <t>管理中心和工区办公区域、院落等区域维护</t>
    </r>
  </si>
  <si>
    <t>1</t>
  </si>
  <si>
    <r>
      <rPr>
        <sz val="10"/>
        <rFont val="宋体"/>
        <charset val="134"/>
      </rPr>
      <t>管理中心和工区消防、照明、电梯、空调等机电</t>
    </r>
  </si>
  <si>
    <r>
      <rPr>
        <sz val="10"/>
        <rFont val="宋体"/>
        <charset val="0"/>
      </rPr>
      <t>隧道机电设施养护</t>
    </r>
  </si>
  <si>
    <r>
      <rPr>
        <sz val="10"/>
        <rFont val="宋体"/>
        <charset val="0"/>
      </rPr>
      <t>机电系统日常巡查</t>
    </r>
  </si>
  <si>
    <r>
      <rPr>
        <sz val="10"/>
        <rFont val="宋体"/>
        <charset val="0"/>
      </rPr>
      <t>供配电系统养护</t>
    </r>
  </si>
  <si>
    <r>
      <rPr>
        <sz val="10"/>
        <rFont val="Times New Roman"/>
        <charset val="0"/>
      </rPr>
      <t>1</t>
    </r>
    <r>
      <rPr>
        <sz val="10"/>
        <rFont val="宋体"/>
        <charset val="134"/>
      </rPr>
      <t>、部位：对电力变压器、低压开关柜、馈电柜、配电箱、应急电源及设备控制箱等设备定期进行专业检查</t>
    </r>
    <r>
      <rPr>
        <sz val="10"/>
        <rFont val="Times New Roman"/>
        <charset val="0"/>
      </rPr>
      <t xml:space="preserve">
2</t>
    </r>
    <r>
      <rPr>
        <sz val="10"/>
        <rFont val="宋体"/>
        <charset val="134"/>
      </rPr>
      <t>、内容：人工配合专业设备进行检查及维护</t>
    </r>
    <r>
      <rPr>
        <sz val="10"/>
        <rFont val="Times New Roman"/>
        <charset val="0"/>
      </rPr>
      <t xml:space="preserve">
3</t>
    </r>
    <r>
      <rPr>
        <sz val="10"/>
        <rFont val="宋体"/>
        <charset val="134"/>
      </rPr>
      <t>、频次：详见附录</t>
    </r>
    <r>
      <rPr>
        <sz val="10"/>
        <rFont val="Times New Roman"/>
        <charset val="0"/>
      </rPr>
      <t xml:space="preserve">
4</t>
    </r>
    <r>
      <rPr>
        <sz val="10"/>
        <rFont val="宋体"/>
        <charset val="134"/>
      </rPr>
      <t>、其他：详见养护管理手册</t>
    </r>
  </si>
  <si>
    <r>
      <rPr>
        <sz val="10"/>
        <rFont val="宋体"/>
        <charset val="0"/>
      </rPr>
      <t>通风系统养护</t>
    </r>
  </si>
  <si>
    <r>
      <rPr>
        <sz val="10"/>
        <rFont val="Times New Roman"/>
        <charset val="0"/>
      </rPr>
      <t>1</t>
    </r>
    <r>
      <rPr>
        <sz val="10"/>
        <rFont val="宋体"/>
        <charset val="134"/>
      </rPr>
      <t>、部位：对隧道风机及控制箱等设备定期进行专业检查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</si>
  <si>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0"/>
      </rPr>
      <t>照明系统养护</t>
    </r>
  </si>
  <si>
    <r>
      <rPr>
        <sz val="10"/>
        <rFont val="Times New Roman"/>
        <charset val="0"/>
      </rPr>
      <t>1</t>
    </r>
    <r>
      <rPr>
        <sz val="10"/>
        <rFont val="宋体"/>
        <charset val="134"/>
      </rPr>
      <t>、部位：对隧道范围内照明灯具及照明控制箱等设备定期进行专业检查</t>
    </r>
    <r>
      <rPr>
        <sz val="10"/>
        <rFont val="Times New Roman"/>
        <charset val="134"/>
      </rPr>
      <t xml:space="preserve">
</t>
    </r>
    <r>
      <rPr>
        <sz val="10"/>
        <rFont val="Times New Roman"/>
        <charset val="0"/>
      </rPr>
      <t>2</t>
    </r>
    <r>
      <rPr>
        <sz val="10"/>
        <rFont val="宋体"/>
        <charset val="134"/>
      </rPr>
      <t>、方式：人工配合专业设备进行检查及维护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</si>
  <si>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0"/>
      </rPr>
      <t>消防及给排水系统养护</t>
    </r>
  </si>
  <si>
    <r>
      <rPr>
        <sz val="10"/>
        <rFont val="宋体"/>
        <charset val="0"/>
      </rPr>
      <t>中央监控系统养护</t>
    </r>
  </si>
  <si>
    <r>
      <rPr>
        <sz val="10"/>
        <rFont val="宋体"/>
        <charset val="0"/>
      </rPr>
      <t>交通监控系统养护</t>
    </r>
  </si>
  <si>
    <r>
      <rPr>
        <sz val="10"/>
        <rFont val="宋体"/>
        <charset val="0"/>
      </rPr>
      <t>设备监控系统养护</t>
    </r>
  </si>
  <si>
    <r>
      <rPr>
        <sz val="10"/>
        <rFont val="宋体"/>
        <charset val="0"/>
      </rPr>
      <t>广播及电话子系统养护</t>
    </r>
  </si>
  <si>
    <r>
      <rPr>
        <sz val="10"/>
        <rFont val="宋体"/>
        <charset val="0"/>
      </rPr>
      <t>无线通信子系统养护</t>
    </r>
  </si>
  <si>
    <r>
      <rPr>
        <sz val="10"/>
        <rFont val="宋体"/>
        <charset val="0"/>
      </rPr>
      <t>高清视频监控子系统养护</t>
    </r>
  </si>
  <si>
    <r>
      <rPr>
        <sz val="10"/>
        <rFont val="宋体"/>
        <charset val="0"/>
      </rPr>
      <t>火灾报警系统养护</t>
    </r>
  </si>
  <si>
    <r>
      <rPr>
        <sz val="10"/>
        <rFont val="Times New Roman"/>
        <charset val="0"/>
      </rPr>
      <t>1</t>
    </r>
    <r>
      <rPr>
        <sz val="10"/>
        <rFont val="宋体"/>
        <charset val="134"/>
      </rPr>
      <t>、部位：对隧道范围内</t>
    </r>
    <r>
      <rPr>
        <sz val="10"/>
        <rFont val="Times New Roman"/>
        <charset val="0"/>
      </rPr>
      <t>FAS</t>
    </r>
    <r>
      <rPr>
        <sz val="10"/>
        <rFont val="宋体"/>
        <charset val="134"/>
      </rPr>
      <t>工作站、控制主机、火灾报警按钮、光纤测温系统及其它传感器等设备定期进行专业检查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、频次：详见附录</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</si>
  <si>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0"/>
      </rPr>
      <t>绿化养护</t>
    </r>
  </si>
  <si>
    <r>
      <rPr>
        <b/>
        <sz val="10"/>
        <rFont val="宋体"/>
        <charset val="134"/>
      </rPr>
      <t>清单</t>
    </r>
    <r>
      <rPr>
        <b/>
        <sz val="10"/>
        <rFont val="Times New Roman"/>
        <charset val="0"/>
      </rPr>
      <t xml:space="preserve">  </t>
    </r>
    <r>
      <rPr>
        <b/>
        <sz val="10"/>
        <rFont val="宋体"/>
        <charset val="134"/>
      </rPr>
      <t>第</t>
    </r>
    <r>
      <rPr>
        <b/>
        <sz val="10"/>
        <rFont val="Times New Roman"/>
        <charset val="0"/>
      </rPr>
      <t>100</t>
    </r>
    <r>
      <rPr>
        <b/>
        <sz val="10"/>
        <rFont val="宋体"/>
        <charset val="134"/>
      </rPr>
      <t>章</t>
    </r>
    <r>
      <rPr>
        <b/>
        <sz val="10"/>
        <rFont val="Times New Roman"/>
        <charset val="0"/>
      </rPr>
      <t xml:space="preserve">  </t>
    </r>
    <r>
      <rPr>
        <b/>
        <sz val="10"/>
        <rFont val="宋体"/>
        <charset val="134"/>
      </rPr>
      <t>定淮门长江隧道</t>
    </r>
    <r>
      <rPr>
        <b/>
        <sz val="10"/>
        <rFont val="Times New Roman"/>
        <charset val="0"/>
      </rPr>
      <t xml:space="preserve">  </t>
    </r>
    <r>
      <rPr>
        <b/>
        <sz val="10"/>
        <rFont val="宋体"/>
        <charset val="134"/>
      </rPr>
      <t>合计人民币</t>
    </r>
  </si>
  <si>
    <r>
      <rPr>
        <b/>
        <sz val="18"/>
        <rFont val="宋体"/>
        <charset val="134"/>
      </rPr>
      <t>第</t>
    </r>
    <r>
      <rPr>
        <b/>
        <sz val="18"/>
        <rFont val="Times New Roman"/>
        <charset val="0"/>
      </rPr>
      <t>200</t>
    </r>
    <r>
      <rPr>
        <b/>
        <sz val="18"/>
        <rFont val="宋体"/>
        <charset val="134"/>
      </rPr>
      <t>章</t>
    </r>
    <r>
      <rPr>
        <b/>
        <sz val="18"/>
        <rFont val="Times New Roman"/>
        <charset val="0"/>
      </rPr>
      <t xml:space="preserve">  </t>
    </r>
    <r>
      <rPr>
        <b/>
        <sz val="18"/>
        <rFont val="宋体"/>
        <charset val="134"/>
      </rPr>
      <t>年度检（监）测费（应天大街长江隧道）</t>
    </r>
  </si>
  <si>
    <t>201</t>
  </si>
  <si>
    <r>
      <rPr>
        <sz val="10"/>
        <rFont val="宋体"/>
        <charset val="0"/>
      </rPr>
      <t>检（监）测费</t>
    </r>
  </si>
  <si>
    <t>201-1</t>
  </si>
  <si>
    <r>
      <rPr>
        <sz val="11"/>
        <color theme="1"/>
        <rFont val="宋体"/>
        <charset val="134"/>
      </rPr>
      <t>检（监）测费</t>
    </r>
  </si>
  <si>
    <r>
      <rPr>
        <sz val="10"/>
        <rFont val="宋体"/>
        <charset val="134"/>
      </rPr>
      <t>按照相关行业、技术规范要求提供电力设备预防性检测，河床定期检测，消防检测，防雷检测，健康监测系统维护及数据分析等检（监）测报告</t>
    </r>
  </si>
  <si>
    <r>
      <rPr>
        <b/>
        <sz val="10"/>
        <rFont val="宋体"/>
        <charset val="134"/>
      </rPr>
      <t>清单</t>
    </r>
    <r>
      <rPr>
        <b/>
        <sz val="10"/>
        <rFont val="Times New Roman"/>
        <charset val="0"/>
      </rPr>
      <t xml:space="preserve">  </t>
    </r>
    <r>
      <rPr>
        <b/>
        <sz val="10"/>
        <rFont val="宋体"/>
        <charset val="134"/>
      </rPr>
      <t>第</t>
    </r>
    <r>
      <rPr>
        <b/>
        <sz val="10"/>
        <rFont val="Times New Roman"/>
        <charset val="0"/>
      </rPr>
      <t>200</t>
    </r>
    <r>
      <rPr>
        <b/>
        <sz val="10"/>
        <rFont val="宋体"/>
        <charset val="134"/>
      </rPr>
      <t>章</t>
    </r>
    <r>
      <rPr>
        <b/>
        <sz val="10"/>
        <rFont val="Times New Roman"/>
        <charset val="0"/>
      </rPr>
      <t xml:space="preserve">  </t>
    </r>
    <r>
      <rPr>
        <b/>
        <sz val="10"/>
        <rFont val="宋体"/>
        <charset val="134"/>
      </rPr>
      <t>应天大街长江隧道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</si>
  <si>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0"/>
      </rPr>
      <t>200</t>
    </r>
    <r>
      <rPr>
        <b/>
        <sz val="18"/>
        <rFont val="宋体"/>
        <charset val="134"/>
      </rPr>
      <t>章</t>
    </r>
    <r>
      <rPr>
        <b/>
        <sz val="18"/>
        <rFont val="Times New Roman"/>
        <charset val="0"/>
      </rPr>
      <t xml:space="preserve">  </t>
    </r>
    <r>
      <rPr>
        <b/>
        <sz val="18"/>
        <rFont val="宋体"/>
        <charset val="134"/>
      </rPr>
      <t>年度检（监）测费（定淮门长江隧道）</t>
    </r>
  </si>
  <si>
    <r>
      <rPr>
        <sz val="10"/>
        <rFont val="宋体"/>
        <charset val="134"/>
      </rPr>
      <t>检（监）测费</t>
    </r>
  </si>
  <si>
    <r>
      <rPr>
        <sz val="10"/>
        <color theme="1"/>
        <rFont val="宋体"/>
        <charset val="134"/>
      </rPr>
      <t>检（监）测费</t>
    </r>
  </si>
  <si>
    <r>
      <rPr>
        <b/>
        <sz val="10"/>
        <rFont val="宋体"/>
        <charset val="134"/>
      </rPr>
      <t>清单</t>
    </r>
    <r>
      <rPr>
        <b/>
        <sz val="10"/>
        <rFont val="Times New Roman"/>
        <charset val="0"/>
      </rPr>
      <t xml:space="preserve">  </t>
    </r>
    <r>
      <rPr>
        <b/>
        <sz val="10"/>
        <rFont val="宋体"/>
        <charset val="134"/>
      </rPr>
      <t>第</t>
    </r>
    <r>
      <rPr>
        <b/>
        <sz val="10"/>
        <rFont val="Times New Roman"/>
        <charset val="0"/>
      </rPr>
      <t>200</t>
    </r>
    <r>
      <rPr>
        <b/>
        <sz val="10"/>
        <rFont val="宋体"/>
        <charset val="134"/>
      </rPr>
      <t>章</t>
    </r>
    <r>
      <rPr>
        <b/>
        <sz val="10"/>
        <rFont val="Times New Roman"/>
        <charset val="0"/>
      </rPr>
      <t xml:space="preserve">  </t>
    </r>
    <r>
      <rPr>
        <b/>
        <sz val="10"/>
        <rFont val="宋体"/>
        <charset val="134"/>
      </rPr>
      <t>定淮门长江隧道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</si>
  <si>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3</t>
    </r>
    <r>
      <rPr>
        <b/>
        <sz val="18"/>
        <rFont val="Times New Roman"/>
        <charset val="0"/>
      </rPr>
      <t>00</t>
    </r>
    <r>
      <rPr>
        <b/>
        <sz val="18"/>
        <rFont val="宋体"/>
        <charset val="134"/>
      </rPr>
      <t>章</t>
    </r>
    <r>
      <rPr>
        <b/>
        <sz val="18"/>
        <rFont val="Times New Roman"/>
        <charset val="0"/>
      </rPr>
      <t xml:space="preserve">  </t>
    </r>
    <r>
      <rPr>
        <b/>
        <sz val="18"/>
        <rFont val="宋体"/>
        <charset val="134"/>
      </rPr>
      <t>年度运营业务费（应天大街长江隧道）</t>
    </r>
  </si>
  <si>
    <t>301</t>
  </si>
  <si>
    <r>
      <rPr>
        <sz val="10"/>
        <rFont val="宋体"/>
        <charset val="0"/>
      </rPr>
      <t>运营业务费</t>
    </r>
  </si>
  <si>
    <t>301-1</t>
  </si>
  <si>
    <r>
      <rPr>
        <sz val="10"/>
        <rFont val="宋体"/>
        <charset val="134"/>
      </rPr>
      <t>保险费</t>
    </r>
  </si>
  <si>
    <r>
      <rPr>
        <sz val="10"/>
        <rFont val="宋体"/>
        <charset val="134"/>
      </rPr>
      <t>财产一切险、机器损坏险、雇主责任险（含工伤、意外保险）、公众责任险等</t>
    </r>
  </si>
  <si>
    <t>301-2</t>
  </si>
  <si>
    <r>
      <rPr>
        <sz val="10"/>
        <rFont val="宋体"/>
        <charset val="134"/>
      </rPr>
      <t>监控中心管理及运营调度</t>
    </r>
  </si>
  <si>
    <r>
      <rPr>
        <sz val="10"/>
        <rFont val="Times New Roman"/>
        <charset val="0"/>
      </rPr>
      <t>1</t>
    </r>
    <r>
      <rPr>
        <sz val="10"/>
        <rFont val="宋体"/>
        <charset val="134"/>
      </rPr>
      <t>、</t>
    </r>
    <r>
      <rPr>
        <sz val="10"/>
        <rFont val="Times New Roman"/>
        <charset val="0"/>
      </rPr>
      <t>24</t>
    </r>
    <r>
      <rPr>
        <sz val="10"/>
        <rFont val="宋体"/>
        <charset val="134"/>
      </rPr>
      <t>小时值班</t>
    </r>
    <r>
      <rPr>
        <sz val="10"/>
        <rFont val="Times New Roman"/>
        <charset val="0"/>
      </rPr>
      <t xml:space="preserve">
2</t>
    </r>
    <r>
      <rPr>
        <sz val="10"/>
        <rFont val="宋体"/>
        <charset val="134"/>
      </rPr>
      <t>、现场监控查看</t>
    </r>
    <r>
      <rPr>
        <sz val="10"/>
        <rFont val="Times New Roman"/>
        <charset val="0"/>
      </rPr>
      <t xml:space="preserve">
3</t>
    </r>
    <r>
      <rPr>
        <sz val="10"/>
        <rFont val="宋体"/>
        <charset val="134"/>
      </rPr>
      <t>、对突发事件的处置进行调度</t>
    </r>
    <r>
      <rPr>
        <sz val="10"/>
        <rFont val="Times New Roman"/>
        <charset val="0"/>
      </rPr>
      <t xml:space="preserve">
4</t>
    </r>
    <r>
      <rPr>
        <sz val="10"/>
        <rFont val="宋体"/>
        <charset val="134"/>
      </rPr>
      <t>、维护管理中心设备设施的完好</t>
    </r>
  </si>
  <si>
    <t>301-3</t>
  </si>
  <si>
    <r>
      <rPr>
        <sz val="10"/>
        <rFont val="宋体"/>
        <charset val="134"/>
      </rPr>
      <t>值班值守</t>
    </r>
  </si>
  <si>
    <r>
      <rPr>
        <sz val="10"/>
        <rFont val="宋体"/>
        <charset val="134"/>
      </rPr>
      <t>消控室值守</t>
    </r>
  </si>
  <si>
    <r>
      <rPr>
        <sz val="10"/>
        <rFont val="Times New Roman"/>
        <charset val="0"/>
      </rPr>
      <t>1</t>
    </r>
    <r>
      <rPr>
        <sz val="10"/>
        <rFont val="宋体"/>
        <charset val="134"/>
      </rPr>
      <t>、消控室</t>
    </r>
    <r>
      <rPr>
        <sz val="10"/>
        <rFont val="Times New Roman"/>
        <charset val="0"/>
      </rPr>
      <t>24</t>
    </r>
    <r>
      <rPr>
        <sz val="10"/>
        <rFont val="宋体"/>
        <charset val="134"/>
      </rPr>
      <t>小时应急值守；</t>
    </r>
    <r>
      <rPr>
        <sz val="10"/>
        <rFont val="Times New Roman"/>
        <charset val="0"/>
      </rPr>
      <t xml:space="preserve">
2</t>
    </r>
    <r>
      <rPr>
        <sz val="10"/>
        <rFont val="宋体"/>
        <charset val="134"/>
      </rPr>
      <t>、对值守期间的异常情况进行上报以及应急处置。</t>
    </r>
    <r>
      <rPr>
        <sz val="10"/>
        <rFont val="Times New Roman"/>
        <charset val="0"/>
      </rPr>
      <t xml:space="preserve">
3</t>
    </r>
    <r>
      <rPr>
        <sz val="10"/>
        <rFont val="宋体"/>
        <charset val="134"/>
      </rPr>
      <t>、</t>
    </r>
    <r>
      <rPr>
        <sz val="10"/>
        <rFont val="Times New Roman"/>
        <charset val="0"/>
      </rPr>
      <t>1</t>
    </r>
    <r>
      <rPr>
        <sz val="10"/>
        <rFont val="宋体"/>
        <charset val="134"/>
      </rPr>
      <t>处，每班</t>
    </r>
    <r>
      <rPr>
        <sz val="10"/>
        <rFont val="Times New Roman"/>
        <charset val="0"/>
      </rPr>
      <t>2</t>
    </r>
    <r>
      <rPr>
        <sz val="10"/>
        <rFont val="宋体"/>
        <charset val="134"/>
      </rPr>
      <t>人。</t>
    </r>
  </si>
  <si>
    <r>
      <rPr>
        <sz val="10"/>
        <rFont val="宋体"/>
        <charset val="0"/>
      </rPr>
      <t>工日</t>
    </r>
  </si>
  <si>
    <r>
      <rPr>
        <sz val="10"/>
        <rFont val="宋体"/>
        <charset val="134"/>
      </rPr>
      <t>高压中心站值守</t>
    </r>
  </si>
  <si>
    <r>
      <rPr>
        <sz val="10"/>
        <rFont val="Times New Roman"/>
        <charset val="0"/>
      </rPr>
      <t>1</t>
    </r>
    <r>
      <rPr>
        <sz val="10"/>
        <rFont val="宋体"/>
        <charset val="134"/>
      </rPr>
      <t>、高压中心站</t>
    </r>
    <r>
      <rPr>
        <sz val="10"/>
        <rFont val="Times New Roman"/>
        <charset val="0"/>
      </rPr>
      <t>24</t>
    </r>
    <r>
      <rPr>
        <sz val="10"/>
        <rFont val="宋体"/>
        <charset val="134"/>
      </rPr>
      <t>小时日常值守；</t>
    </r>
    <r>
      <rPr>
        <sz val="10"/>
        <rFont val="Times New Roman"/>
        <charset val="0"/>
      </rPr>
      <t xml:space="preserve">
2</t>
    </r>
    <r>
      <rPr>
        <sz val="10"/>
        <rFont val="宋体"/>
        <charset val="134"/>
      </rPr>
      <t>、对值守期间的异常情况进行上报以及应急处置</t>
    </r>
    <r>
      <rPr>
        <sz val="10"/>
        <rFont val="Times New Roman"/>
        <charset val="0"/>
      </rPr>
      <t xml:space="preserve">
3</t>
    </r>
    <r>
      <rPr>
        <sz val="10"/>
        <rFont val="宋体"/>
        <charset val="134"/>
      </rPr>
      <t>、</t>
    </r>
    <r>
      <rPr>
        <sz val="10"/>
        <rFont val="Times New Roman"/>
        <charset val="0"/>
      </rPr>
      <t>3</t>
    </r>
    <r>
      <rPr>
        <sz val="10"/>
        <rFont val="宋体"/>
        <charset val="134"/>
      </rPr>
      <t>处，每班</t>
    </r>
    <r>
      <rPr>
        <sz val="10"/>
        <rFont val="Times New Roman"/>
        <charset val="0"/>
      </rPr>
      <t>2</t>
    </r>
    <r>
      <rPr>
        <sz val="10"/>
        <rFont val="宋体"/>
        <charset val="134"/>
      </rPr>
      <t>人。</t>
    </r>
  </si>
  <si>
    <r>
      <rPr>
        <sz val="10"/>
        <rFont val="宋体"/>
        <charset val="134"/>
      </rPr>
      <t>岗亭值守</t>
    </r>
  </si>
  <si>
    <r>
      <rPr>
        <sz val="10"/>
        <rFont val="Times New Roman"/>
        <charset val="0"/>
      </rPr>
      <t>3</t>
    </r>
    <r>
      <rPr>
        <sz val="10"/>
        <rFont val="宋体"/>
        <charset val="134"/>
      </rPr>
      <t>处</t>
    </r>
  </si>
  <si>
    <r>
      <rPr>
        <sz val="10"/>
        <rFont val="宋体"/>
        <charset val="134"/>
      </rPr>
      <t>隧道应急值守</t>
    </r>
  </si>
  <si>
    <r>
      <rPr>
        <sz val="10"/>
        <rFont val="Times New Roman"/>
        <charset val="0"/>
      </rPr>
      <t>1</t>
    </r>
    <r>
      <rPr>
        <sz val="10"/>
        <rFont val="宋体"/>
        <charset val="134"/>
      </rPr>
      <t>、隧道进出口应急值守</t>
    </r>
    <r>
      <rPr>
        <sz val="10"/>
        <rFont val="Times New Roman"/>
        <charset val="0"/>
      </rPr>
      <t xml:space="preserve">
2</t>
    </r>
    <r>
      <rPr>
        <sz val="10"/>
        <rFont val="宋体"/>
        <charset val="134"/>
      </rPr>
      <t>、对隧道发生应急事件（火灾、突发安全隐患）进行应急处置</t>
    </r>
    <r>
      <rPr>
        <sz val="10"/>
        <rFont val="Times New Roman"/>
        <charset val="0"/>
      </rPr>
      <t xml:space="preserve">
3</t>
    </r>
    <r>
      <rPr>
        <sz val="10"/>
        <rFont val="宋体"/>
        <charset val="134"/>
      </rPr>
      <t>、</t>
    </r>
    <r>
      <rPr>
        <sz val="10"/>
        <rFont val="Times New Roman"/>
        <charset val="0"/>
      </rPr>
      <t>2</t>
    </r>
    <r>
      <rPr>
        <sz val="10"/>
        <rFont val="宋体"/>
        <charset val="134"/>
      </rPr>
      <t>处</t>
    </r>
  </si>
  <si>
    <t>301-4</t>
  </si>
  <si>
    <r>
      <rPr>
        <sz val="10"/>
        <rFont val="宋体"/>
        <charset val="134"/>
      </rPr>
      <t>清障救援</t>
    </r>
  </si>
  <si>
    <r>
      <rPr>
        <sz val="10"/>
        <rFont val="Times New Roman"/>
        <charset val="0"/>
      </rPr>
      <t>5</t>
    </r>
    <r>
      <rPr>
        <sz val="10"/>
        <rFont val="宋体"/>
        <charset val="134"/>
      </rPr>
      <t>分钟内相应，</t>
    </r>
    <r>
      <rPr>
        <sz val="10"/>
        <rFont val="Times New Roman"/>
        <charset val="134"/>
      </rPr>
      <t>15</t>
    </r>
    <r>
      <rPr>
        <sz val="10"/>
        <rFont val="宋体"/>
        <charset val="134"/>
      </rPr>
      <t>分钟内赶到现场，</t>
    </r>
    <r>
      <rPr>
        <sz val="10"/>
        <rFont val="Times New Roman"/>
        <charset val="0"/>
      </rPr>
      <t>1</t>
    </r>
    <r>
      <rPr>
        <sz val="10"/>
        <rFont val="宋体"/>
        <charset val="134"/>
      </rPr>
      <t>个小时内处置完毕。</t>
    </r>
  </si>
  <si>
    <r>
      <rPr>
        <b/>
        <sz val="10"/>
        <rFont val="宋体"/>
        <charset val="134"/>
      </rPr>
      <t>清单</t>
    </r>
    <r>
      <rPr>
        <b/>
        <sz val="10"/>
        <rFont val="Times New Roman"/>
        <charset val="0"/>
      </rPr>
      <t xml:space="preserve">  </t>
    </r>
    <r>
      <rPr>
        <b/>
        <sz val="10"/>
        <rFont val="宋体"/>
        <charset val="134"/>
      </rPr>
      <t>第</t>
    </r>
    <r>
      <rPr>
        <b/>
        <sz val="10"/>
        <rFont val="Times New Roman"/>
        <charset val="134"/>
      </rPr>
      <t>3</t>
    </r>
    <r>
      <rPr>
        <b/>
        <sz val="10"/>
        <rFont val="Times New Roman"/>
        <charset val="0"/>
      </rPr>
      <t>00</t>
    </r>
    <r>
      <rPr>
        <b/>
        <sz val="10"/>
        <rFont val="宋体"/>
        <charset val="134"/>
      </rPr>
      <t>章</t>
    </r>
    <r>
      <rPr>
        <b/>
        <sz val="10"/>
        <rFont val="Times New Roman"/>
        <charset val="0"/>
      </rPr>
      <t xml:space="preserve">  </t>
    </r>
    <r>
      <rPr>
        <b/>
        <sz val="10"/>
        <rFont val="宋体"/>
        <charset val="134"/>
      </rPr>
      <t>应天大街长江隧道</t>
    </r>
    <r>
      <rPr>
        <b/>
        <sz val="10"/>
        <rFont val="Times New Roman"/>
        <charset val="134"/>
      </rPr>
      <t xml:space="preserve"> </t>
    </r>
    <r>
      <rPr>
        <b/>
        <sz val="10"/>
        <rFont val="宋体"/>
        <charset val="134"/>
      </rPr>
      <t>合计人民币</t>
    </r>
  </si>
  <si>
    <r>
      <rPr>
        <b/>
        <sz val="18"/>
        <color theme="1"/>
        <rFont val="宋体"/>
        <charset val="134"/>
      </rPr>
      <t>第</t>
    </r>
    <r>
      <rPr>
        <b/>
        <sz val="18"/>
        <color theme="1"/>
        <rFont val="Times New Roman"/>
        <charset val="134"/>
      </rPr>
      <t>3</t>
    </r>
    <r>
      <rPr>
        <b/>
        <sz val="18"/>
        <color theme="1"/>
        <rFont val="Times New Roman"/>
        <charset val="0"/>
      </rPr>
      <t>00</t>
    </r>
    <r>
      <rPr>
        <b/>
        <sz val="18"/>
        <color theme="1"/>
        <rFont val="宋体"/>
        <charset val="134"/>
      </rPr>
      <t>章</t>
    </r>
    <r>
      <rPr>
        <b/>
        <sz val="18"/>
        <color theme="1"/>
        <rFont val="Times New Roman"/>
        <charset val="0"/>
      </rPr>
      <t xml:space="preserve">  </t>
    </r>
    <r>
      <rPr>
        <b/>
        <sz val="18"/>
        <color theme="1"/>
        <rFont val="宋体"/>
        <charset val="134"/>
      </rPr>
      <t>年度运营业务费（定淮门长江隧道）</t>
    </r>
  </si>
  <si>
    <r>
      <rPr>
        <b/>
        <sz val="10"/>
        <color theme="1"/>
        <rFont val="宋体"/>
        <charset val="134"/>
      </rPr>
      <t>子目号</t>
    </r>
  </si>
  <si>
    <r>
      <rPr>
        <b/>
        <sz val="10"/>
        <color theme="1"/>
        <rFont val="宋体"/>
        <charset val="134"/>
      </rPr>
      <t>子目名称</t>
    </r>
  </si>
  <si>
    <r>
      <rPr>
        <b/>
        <sz val="10"/>
        <color theme="1"/>
        <rFont val="宋体"/>
        <charset val="134"/>
      </rPr>
      <t>子目特征</t>
    </r>
  </si>
  <si>
    <r>
      <rPr>
        <b/>
        <sz val="10"/>
        <color theme="1"/>
        <rFont val="宋体"/>
        <charset val="134"/>
      </rPr>
      <t>单位</t>
    </r>
  </si>
  <si>
    <r>
      <rPr>
        <b/>
        <sz val="10"/>
        <color theme="1"/>
        <rFont val="宋体"/>
        <charset val="134"/>
      </rPr>
      <t>数量</t>
    </r>
  </si>
  <si>
    <r>
      <rPr>
        <b/>
        <sz val="10"/>
        <color theme="1"/>
        <rFont val="宋体"/>
        <charset val="134"/>
      </rPr>
      <t>单价（元）</t>
    </r>
  </si>
  <si>
    <r>
      <rPr>
        <b/>
        <sz val="10"/>
        <color theme="1"/>
        <rFont val="宋体"/>
        <charset val="134"/>
      </rPr>
      <t>合价（元）</t>
    </r>
  </si>
  <si>
    <r>
      <rPr>
        <sz val="10"/>
        <color theme="1"/>
        <rFont val="宋体"/>
        <charset val="0"/>
      </rPr>
      <t>运营业务费</t>
    </r>
  </si>
  <si>
    <r>
      <rPr>
        <sz val="10"/>
        <color theme="1"/>
        <rFont val="宋体"/>
        <charset val="134"/>
      </rPr>
      <t>保险费</t>
    </r>
  </si>
  <si>
    <r>
      <rPr>
        <sz val="10"/>
        <color theme="1"/>
        <rFont val="宋体"/>
        <charset val="134"/>
      </rPr>
      <t>财产一切险、机器损坏险、雇主责任险（含工伤、意外保险）、公众责任险等</t>
    </r>
  </si>
  <si>
    <r>
      <rPr>
        <sz val="10"/>
        <color theme="1"/>
        <rFont val="宋体"/>
        <charset val="0"/>
      </rPr>
      <t>项</t>
    </r>
  </si>
  <si>
    <r>
      <rPr>
        <sz val="10"/>
        <color theme="1"/>
        <rFont val="宋体"/>
        <charset val="134"/>
      </rPr>
      <t>监控中心管理及运营调度</t>
    </r>
  </si>
  <si>
    <r>
      <rPr>
        <sz val="10"/>
        <color theme="1"/>
        <rFont val="Times New Roman"/>
        <charset val="0"/>
      </rPr>
      <t>1</t>
    </r>
    <r>
      <rPr>
        <sz val="10"/>
        <color theme="1"/>
        <rFont val="宋体"/>
        <charset val="134"/>
      </rPr>
      <t>、</t>
    </r>
    <r>
      <rPr>
        <sz val="10"/>
        <color theme="1"/>
        <rFont val="Times New Roman"/>
        <charset val="0"/>
      </rPr>
      <t>24</t>
    </r>
    <r>
      <rPr>
        <sz val="10"/>
        <color theme="1"/>
        <rFont val="宋体"/>
        <charset val="134"/>
      </rPr>
      <t>小时值班</t>
    </r>
    <r>
      <rPr>
        <sz val="10"/>
        <color theme="1"/>
        <rFont val="Times New Roman"/>
        <charset val="0"/>
      </rPr>
      <t xml:space="preserve">
2</t>
    </r>
    <r>
      <rPr>
        <sz val="10"/>
        <color theme="1"/>
        <rFont val="宋体"/>
        <charset val="134"/>
      </rPr>
      <t>、现场监控查看</t>
    </r>
    <r>
      <rPr>
        <sz val="10"/>
        <color theme="1"/>
        <rFont val="Times New Roman"/>
        <charset val="0"/>
      </rPr>
      <t xml:space="preserve">
3</t>
    </r>
    <r>
      <rPr>
        <sz val="10"/>
        <color theme="1"/>
        <rFont val="宋体"/>
        <charset val="134"/>
      </rPr>
      <t>、对突发事件的处置进行调度</t>
    </r>
    <r>
      <rPr>
        <sz val="10"/>
        <color theme="1"/>
        <rFont val="Times New Roman"/>
        <charset val="0"/>
      </rPr>
      <t xml:space="preserve">
4</t>
    </r>
    <r>
      <rPr>
        <sz val="10"/>
        <color theme="1"/>
        <rFont val="宋体"/>
        <charset val="134"/>
      </rPr>
      <t>、维护管理中心设备设施的完好</t>
    </r>
  </si>
  <si>
    <r>
      <rPr>
        <sz val="10"/>
        <color theme="1"/>
        <rFont val="宋体"/>
        <charset val="134"/>
      </rPr>
      <t>值班值守</t>
    </r>
  </si>
  <si>
    <r>
      <rPr>
        <sz val="10"/>
        <color theme="1"/>
        <rFont val="宋体"/>
        <charset val="134"/>
      </rPr>
      <t>高压中心站值守</t>
    </r>
  </si>
  <si>
    <r>
      <rPr>
        <sz val="10"/>
        <color theme="1"/>
        <rFont val="Times New Roman"/>
        <charset val="0"/>
      </rPr>
      <t>1</t>
    </r>
    <r>
      <rPr>
        <sz val="10"/>
        <color theme="1"/>
        <rFont val="宋体"/>
        <charset val="134"/>
      </rPr>
      <t>、高压中心站</t>
    </r>
    <r>
      <rPr>
        <sz val="10"/>
        <color theme="1"/>
        <rFont val="Times New Roman"/>
        <charset val="0"/>
      </rPr>
      <t>24</t>
    </r>
    <r>
      <rPr>
        <sz val="10"/>
        <color theme="1"/>
        <rFont val="宋体"/>
        <charset val="134"/>
      </rPr>
      <t>小时日常值守；</t>
    </r>
    <r>
      <rPr>
        <sz val="10"/>
        <color theme="1"/>
        <rFont val="Times New Roman"/>
        <charset val="0"/>
      </rPr>
      <t xml:space="preserve">
2</t>
    </r>
    <r>
      <rPr>
        <sz val="10"/>
        <color theme="1"/>
        <rFont val="宋体"/>
        <charset val="134"/>
      </rPr>
      <t>、对值守期间的异常情况进行上报以及应急处置</t>
    </r>
    <r>
      <rPr>
        <sz val="10"/>
        <color theme="1"/>
        <rFont val="Times New Roman"/>
        <charset val="0"/>
      </rPr>
      <t xml:space="preserve">
3</t>
    </r>
    <r>
      <rPr>
        <sz val="10"/>
        <color theme="1"/>
        <rFont val="宋体"/>
        <charset val="134"/>
      </rPr>
      <t>、</t>
    </r>
    <r>
      <rPr>
        <sz val="10"/>
        <color theme="1"/>
        <rFont val="Times New Roman"/>
        <charset val="0"/>
      </rPr>
      <t>2</t>
    </r>
    <r>
      <rPr>
        <sz val="10"/>
        <color theme="1"/>
        <rFont val="宋体"/>
        <charset val="134"/>
      </rPr>
      <t>处，每班</t>
    </r>
    <r>
      <rPr>
        <sz val="10"/>
        <color theme="1"/>
        <rFont val="Times New Roman"/>
        <charset val="0"/>
      </rPr>
      <t>2</t>
    </r>
    <r>
      <rPr>
        <sz val="10"/>
        <color theme="1"/>
        <rFont val="宋体"/>
        <charset val="134"/>
      </rPr>
      <t>人</t>
    </r>
  </si>
  <si>
    <r>
      <rPr>
        <sz val="10"/>
        <color theme="1"/>
        <rFont val="宋体"/>
        <charset val="134"/>
      </rPr>
      <t>工日</t>
    </r>
  </si>
  <si>
    <r>
      <rPr>
        <sz val="10"/>
        <color theme="1"/>
        <rFont val="宋体"/>
        <charset val="134"/>
      </rPr>
      <t>消控室值班</t>
    </r>
  </si>
  <si>
    <r>
      <rPr>
        <sz val="10"/>
        <color theme="1"/>
        <rFont val="Times New Roman"/>
        <charset val="0"/>
      </rPr>
      <t>1</t>
    </r>
    <r>
      <rPr>
        <sz val="10"/>
        <color theme="1"/>
        <rFont val="宋体"/>
        <charset val="134"/>
      </rPr>
      <t>、消控室</t>
    </r>
    <r>
      <rPr>
        <sz val="10"/>
        <color theme="1"/>
        <rFont val="Times New Roman"/>
        <charset val="0"/>
      </rPr>
      <t>24</t>
    </r>
    <r>
      <rPr>
        <sz val="10"/>
        <color theme="1"/>
        <rFont val="宋体"/>
        <charset val="134"/>
      </rPr>
      <t>小时应急值守；</t>
    </r>
    <r>
      <rPr>
        <sz val="10"/>
        <color theme="1"/>
        <rFont val="Times New Roman"/>
        <charset val="0"/>
      </rPr>
      <t xml:space="preserve">
2</t>
    </r>
    <r>
      <rPr>
        <sz val="10"/>
        <color theme="1"/>
        <rFont val="宋体"/>
        <charset val="134"/>
      </rPr>
      <t>、对值守期间的异常情况进行上报以及应急处置。</t>
    </r>
    <r>
      <rPr>
        <sz val="10"/>
        <color theme="1"/>
        <rFont val="Times New Roman"/>
        <charset val="0"/>
      </rPr>
      <t xml:space="preserve">
3</t>
    </r>
    <r>
      <rPr>
        <sz val="10"/>
        <color theme="1"/>
        <rFont val="宋体"/>
        <charset val="134"/>
      </rPr>
      <t>、</t>
    </r>
    <r>
      <rPr>
        <sz val="10"/>
        <color theme="1"/>
        <rFont val="Times New Roman"/>
        <charset val="0"/>
      </rPr>
      <t>3</t>
    </r>
    <r>
      <rPr>
        <sz val="10"/>
        <color theme="1"/>
        <rFont val="宋体"/>
        <charset val="134"/>
      </rPr>
      <t>处，每班</t>
    </r>
    <r>
      <rPr>
        <sz val="10"/>
        <color theme="1"/>
        <rFont val="Times New Roman"/>
        <charset val="0"/>
      </rPr>
      <t>2</t>
    </r>
    <r>
      <rPr>
        <sz val="10"/>
        <color theme="1"/>
        <rFont val="宋体"/>
        <charset val="134"/>
      </rPr>
      <t>人</t>
    </r>
  </si>
  <si>
    <r>
      <rPr>
        <sz val="10"/>
        <color theme="1"/>
        <rFont val="宋体"/>
        <charset val="134"/>
      </rPr>
      <t>岗亭值守</t>
    </r>
  </si>
  <si>
    <r>
      <rPr>
        <sz val="10"/>
        <color theme="1"/>
        <rFont val="Times New Roman"/>
        <charset val="0"/>
      </rPr>
      <t>3</t>
    </r>
    <r>
      <rPr>
        <sz val="10"/>
        <color theme="1"/>
        <rFont val="宋体"/>
        <charset val="134"/>
      </rPr>
      <t>处</t>
    </r>
  </si>
  <si>
    <r>
      <rPr>
        <sz val="10"/>
        <color theme="1"/>
        <rFont val="宋体"/>
        <charset val="134"/>
      </rPr>
      <t>渗漏水监控值守</t>
    </r>
  </si>
  <si>
    <r>
      <rPr>
        <sz val="10"/>
        <color theme="1"/>
        <rFont val="Times New Roman"/>
        <charset val="134"/>
      </rPr>
      <t>1</t>
    </r>
    <r>
      <rPr>
        <sz val="10"/>
        <color theme="1"/>
        <rFont val="宋体"/>
        <charset val="134"/>
      </rPr>
      <t>处，每班</t>
    </r>
    <r>
      <rPr>
        <sz val="10"/>
        <color theme="1"/>
        <rFont val="Times New Roman"/>
        <charset val="0"/>
      </rPr>
      <t>2</t>
    </r>
    <r>
      <rPr>
        <sz val="10"/>
        <color theme="1"/>
        <rFont val="宋体"/>
        <charset val="134"/>
      </rPr>
      <t>人</t>
    </r>
  </si>
  <si>
    <r>
      <rPr>
        <sz val="10"/>
        <color theme="1"/>
        <rFont val="宋体"/>
        <charset val="134"/>
      </rPr>
      <t>渗漏水应急备勤</t>
    </r>
  </si>
  <si>
    <r>
      <rPr>
        <sz val="10"/>
        <color theme="1"/>
        <rFont val="宋体"/>
        <charset val="134"/>
      </rPr>
      <t>满足渗漏水应急处置要求</t>
    </r>
  </si>
  <si>
    <r>
      <rPr>
        <sz val="10"/>
        <color theme="1"/>
        <rFont val="宋体"/>
        <charset val="134"/>
      </rPr>
      <t>项</t>
    </r>
  </si>
  <si>
    <r>
      <rPr>
        <sz val="10"/>
        <color theme="1"/>
        <rFont val="宋体"/>
        <charset val="134"/>
      </rPr>
      <t>隧道应急值守</t>
    </r>
  </si>
  <si>
    <r>
      <rPr>
        <sz val="10"/>
        <color theme="1"/>
        <rFont val="Times New Roman"/>
        <charset val="0"/>
      </rPr>
      <t>1</t>
    </r>
    <r>
      <rPr>
        <sz val="10"/>
        <color theme="1"/>
        <rFont val="宋体"/>
        <charset val="134"/>
      </rPr>
      <t>、隧道进出口应急值守</t>
    </r>
    <r>
      <rPr>
        <sz val="10"/>
        <color theme="1"/>
        <rFont val="Times New Roman"/>
        <charset val="0"/>
      </rPr>
      <t xml:space="preserve">
2</t>
    </r>
    <r>
      <rPr>
        <sz val="10"/>
        <color theme="1"/>
        <rFont val="宋体"/>
        <charset val="134"/>
      </rPr>
      <t>、对隧道发生应急事件（火灾、突发安全隐患）进行应急处置</t>
    </r>
    <r>
      <rPr>
        <sz val="10"/>
        <color theme="1"/>
        <rFont val="Times New Roman"/>
        <charset val="0"/>
      </rPr>
      <t xml:space="preserve">
3</t>
    </r>
    <r>
      <rPr>
        <sz val="10"/>
        <color theme="1"/>
        <rFont val="宋体"/>
        <charset val="134"/>
      </rPr>
      <t>、</t>
    </r>
    <r>
      <rPr>
        <sz val="10"/>
        <color theme="1"/>
        <rFont val="Times New Roman"/>
        <charset val="0"/>
      </rPr>
      <t>3</t>
    </r>
    <r>
      <rPr>
        <sz val="10"/>
        <color theme="1"/>
        <rFont val="宋体"/>
        <charset val="134"/>
      </rPr>
      <t>处</t>
    </r>
  </si>
  <si>
    <r>
      <rPr>
        <sz val="10"/>
        <color theme="1"/>
        <rFont val="宋体"/>
        <charset val="134"/>
      </rPr>
      <t>清障救援</t>
    </r>
  </si>
  <si>
    <r>
      <rPr>
        <sz val="10"/>
        <color theme="1"/>
        <rFont val="Times New Roman"/>
        <charset val="134"/>
      </rPr>
      <t>5</t>
    </r>
    <r>
      <rPr>
        <sz val="10"/>
        <color theme="1"/>
        <rFont val="宋体"/>
        <charset val="134"/>
      </rPr>
      <t>分钟内相应，</t>
    </r>
    <r>
      <rPr>
        <sz val="10"/>
        <color theme="1"/>
        <rFont val="Times New Roman"/>
        <charset val="0"/>
      </rPr>
      <t>15</t>
    </r>
    <r>
      <rPr>
        <sz val="10"/>
        <color theme="1"/>
        <rFont val="宋体"/>
        <charset val="134"/>
      </rPr>
      <t>分钟内赶到现场，</t>
    </r>
    <r>
      <rPr>
        <sz val="10"/>
        <color theme="1"/>
        <rFont val="Times New Roman"/>
        <charset val="0"/>
      </rPr>
      <t>1</t>
    </r>
    <r>
      <rPr>
        <sz val="10"/>
        <color theme="1"/>
        <rFont val="宋体"/>
        <charset val="134"/>
      </rPr>
      <t>个小时内处置完毕。</t>
    </r>
  </si>
  <si>
    <r>
      <rPr>
        <b/>
        <sz val="10"/>
        <color theme="1"/>
        <rFont val="宋体"/>
        <charset val="134"/>
      </rPr>
      <t>清单</t>
    </r>
    <r>
      <rPr>
        <b/>
        <sz val="10"/>
        <color theme="1"/>
        <rFont val="Times New Roman"/>
        <charset val="0"/>
      </rPr>
      <t xml:space="preserve">  </t>
    </r>
    <r>
      <rPr>
        <b/>
        <sz val="10"/>
        <color theme="1"/>
        <rFont val="宋体"/>
        <charset val="134"/>
      </rPr>
      <t>第</t>
    </r>
    <r>
      <rPr>
        <b/>
        <sz val="10"/>
        <color theme="1"/>
        <rFont val="Times New Roman"/>
        <charset val="134"/>
      </rPr>
      <t>3</t>
    </r>
    <r>
      <rPr>
        <b/>
        <sz val="10"/>
        <color theme="1"/>
        <rFont val="Times New Roman"/>
        <charset val="0"/>
      </rPr>
      <t>00</t>
    </r>
    <r>
      <rPr>
        <b/>
        <sz val="10"/>
        <color theme="1"/>
        <rFont val="宋体"/>
        <charset val="134"/>
      </rPr>
      <t>章</t>
    </r>
    <r>
      <rPr>
        <b/>
        <sz val="10"/>
        <color theme="1"/>
        <rFont val="Times New Roman"/>
        <charset val="0"/>
      </rPr>
      <t xml:space="preserve">  </t>
    </r>
    <r>
      <rPr>
        <b/>
        <sz val="10"/>
        <color theme="1"/>
        <rFont val="宋体"/>
        <charset val="134"/>
      </rPr>
      <t>定淮门长江隧道</t>
    </r>
    <r>
      <rPr>
        <b/>
        <sz val="10"/>
        <color theme="1"/>
        <rFont val="Times New Roman"/>
        <charset val="134"/>
      </rPr>
      <t xml:space="preserve">  </t>
    </r>
    <r>
      <rPr>
        <b/>
        <sz val="10"/>
        <color theme="1"/>
        <rFont val="宋体"/>
        <charset val="134"/>
      </rPr>
      <t>合计人民币</t>
    </r>
  </si>
  <si>
    <r>
      <rPr>
        <b/>
        <sz val="10"/>
        <color theme="1"/>
        <rFont val="宋体"/>
        <charset val="134"/>
      </rPr>
      <t>元</t>
    </r>
  </si>
  <si>
    <r>
      <rPr>
        <b/>
        <sz val="18"/>
        <rFont val="宋体"/>
        <charset val="134"/>
      </rPr>
      <t>第</t>
    </r>
    <r>
      <rPr>
        <b/>
        <sz val="18"/>
        <rFont val="Times New Roman"/>
        <charset val="134"/>
      </rPr>
      <t>4</t>
    </r>
    <r>
      <rPr>
        <b/>
        <sz val="18"/>
        <rFont val="Times New Roman"/>
        <charset val="0"/>
      </rPr>
      <t>00</t>
    </r>
    <r>
      <rPr>
        <b/>
        <sz val="18"/>
        <rFont val="宋体"/>
        <charset val="134"/>
      </rPr>
      <t>章</t>
    </r>
    <r>
      <rPr>
        <b/>
        <sz val="18"/>
        <rFont val="Times New Roman"/>
        <charset val="0"/>
      </rPr>
      <t xml:space="preserve">  </t>
    </r>
    <r>
      <rPr>
        <b/>
        <sz val="18"/>
        <rFont val="宋体"/>
        <charset val="134"/>
      </rPr>
      <t>年度代付费用（应天大街长江隧道）</t>
    </r>
  </si>
  <si>
    <t>401</t>
  </si>
  <si>
    <r>
      <rPr>
        <sz val="10"/>
        <rFont val="宋体"/>
        <charset val="0"/>
      </rPr>
      <t>代付项目费</t>
    </r>
  </si>
  <si>
    <t>402-1</t>
  </si>
  <si>
    <r>
      <rPr>
        <sz val="10"/>
        <rFont val="宋体"/>
        <charset val="134"/>
      </rPr>
      <t>航标维护费</t>
    </r>
  </si>
  <si>
    <t>402-2</t>
  </si>
  <si>
    <r>
      <rPr>
        <sz val="10"/>
        <rFont val="宋体"/>
        <charset val="134"/>
      </rPr>
      <t>水电费</t>
    </r>
  </si>
  <si>
    <r>
      <rPr>
        <sz val="10"/>
        <rFont val="宋体"/>
        <charset val="0"/>
      </rPr>
      <t>按实结算</t>
    </r>
  </si>
  <si>
    <r>
      <rPr>
        <b/>
        <sz val="10"/>
        <rFont val="宋体"/>
        <charset val="134"/>
      </rPr>
      <t>清单</t>
    </r>
    <r>
      <rPr>
        <b/>
        <sz val="10"/>
        <rFont val="Times New Roman"/>
        <charset val="0"/>
      </rPr>
      <t xml:space="preserve">  </t>
    </r>
    <r>
      <rPr>
        <b/>
        <sz val="10"/>
        <rFont val="宋体"/>
        <charset val="134"/>
      </rPr>
      <t>第</t>
    </r>
    <r>
      <rPr>
        <b/>
        <sz val="10"/>
        <rFont val="Times New Roman"/>
        <charset val="134"/>
      </rPr>
      <t>4</t>
    </r>
    <r>
      <rPr>
        <b/>
        <sz val="10"/>
        <rFont val="Times New Roman"/>
        <charset val="0"/>
      </rPr>
      <t>00</t>
    </r>
    <r>
      <rPr>
        <b/>
        <sz val="10"/>
        <rFont val="宋体"/>
        <charset val="134"/>
      </rPr>
      <t>章</t>
    </r>
    <r>
      <rPr>
        <b/>
        <sz val="10"/>
        <rFont val="Times New Roman"/>
        <charset val="0"/>
      </rPr>
      <t xml:space="preserve">  </t>
    </r>
    <r>
      <rPr>
        <b/>
        <sz val="10"/>
        <rFont val="宋体"/>
        <charset val="134"/>
      </rPr>
      <t>应天大街长江隧道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</si>
  <si>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4</t>
    </r>
    <r>
      <rPr>
        <b/>
        <sz val="18"/>
        <rFont val="Times New Roman"/>
        <charset val="0"/>
      </rPr>
      <t>00</t>
    </r>
    <r>
      <rPr>
        <b/>
        <sz val="18"/>
        <rFont val="宋体"/>
        <charset val="134"/>
      </rPr>
      <t>章</t>
    </r>
    <r>
      <rPr>
        <b/>
        <sz val="18"/>
        <rFont val="Times New Roman"/>
        <charset val="0"/>
      </rPr>
      <t xml:space="preserve">  </t>
    </r>
    <r>
      <rPr>
        <b/>
        <sz val="18"/>
        <rFont val="宋体"/>
        <charset val="134"/>
      </rPr>
      <t>年度代付费用（定淮门长江隧道）</t>
    </r>
  </si>
  <si>
    <r>
      <rPr>
        <b/>
        <sz val="10"/>
        <rFont val="宋体"/>
        <charset val="134"/>
      </rPr>
      <t>清单</t>
    </r>
    <r>
      <rPr>
        <b/>
        <sz val="10"/>
        <rFont val="Times New Roman"/>
        <charset val="0"/>
      </rPr>
      <t xml:space="preserve">  </t>
    </r>
    <r>
      <rPr>
        <b/>
        <sz val="10"/>
        <rFont val="宋体"/>
        <charset val="134"/>
      </rPr>
      <t>第</t>
    </r>
    <r>
      <rPr>
        <b/>
        <sz val="10"/>
        <rFont val="Times New Roman"/>
        <charset val="134"/>
      </rPr>
      <t>4</t>
    </r>
    <r>
      <rPr>
        <b/>
        <sz val="10"/>
        <rFont val="Times New Roman"/>
        <charset val="0"/>
      </rPr>
      <t>00</t>
    </r>
    <r>
      <rPr>
        <b/>
        <sz val="10"/>
        <rFont val="宋体"/>
        <charset val="134"/>
      </rPr>
      <t>章</t>
    </r>
    <r>
      <rPr>
        <b/>
        <sz val="10"/>
        <rFont val="Times New Roman"/>
        <charset val="0"/>
      </rPr>
      <t xml:space="preserve"> </t>
    </r>
    <r>
      <rPr>
        <b/>
        <sz val="10"/>
        <rFont val="宋体"/>
        <charset val="134"/>
      </rPr>
      <t>定淮门长江隧道</t>
    </r>
    <r>
      <rPr>
        <b/>
        <sz val="10"/>
        <rFont val="Times New Roman"/>
        <charset val="134"/>
      </rPr>
      <t xml:space="preserve">  </t>
    </r>
    <r>
      <rPr>
        <b/>
        <sz val="10"/>
        <rFont val="宋体"/>
        <charset val="134"/>
      </rPr>
      <t>合计人民币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</si>
</sst>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72">
    <font>
      <sz val="11"/>
      <color theme="1"/>
      <name val="宋体"/>
      <charset val="134"/>
      <scheme val="minor"/>
    </font>
    <font>
      <sz val="12"/>
      <name val="Times New Roman"/>
      <charset val="0"/>
    </font>
    <font>
      <sz val="10"/>
      <name val="Times New Roman"/>
      <charset val="0"/>
    </font>
    <font>
      <b/>
      <sz val="18"/>
      <name val="Times New Roman"/>
      <charset val="134"/>
    </font>
    <font>
      <b/>
      <sz val="18"/>
      <name val="Times New Roman"/>
      <charset val="0"/>
    </font>
    <font>
      <b/>
      <sz val="10"/>
      <name val="Times New Roman"/>
      <charset val="134"/>
    </font>
    <font>
      <sz val="10"/>
      <name val="Times New Roman"/>
      <charset val="134"/>
    </font>
    <font>
      <b/>
      <sz val="10"/>
      <name val="Times New Roman"/>
      <charset val="0"/>
    </font>
    <font>
      <b/>
      <u/>
      <sz val="10"/>
      <name val="Times New Roman"/>
      <charset val="0"/>
    </font>
    <font>
      <sz val="12"/>
      <color rgb="FFFF0000"/>
      <name val="Times New Roman"/>
      <charset val="134"/>
    </font>
    <font>
      <sz val="12"/>
      <name val="Times New Roman"/>
      <charset val="134"/>
    </font>
    <font>
      <sz val="12"/>
      <color theme="1"/>
      <name val="Times New Roman"/>
      <charset val="0"/>
    </font>
    <font>
      <sz val="10"/>
      <color theme="1"/>
      <name val="Times New Roman"/>
      <charset val="0"/>
    </font>
    <font>
      <b/>
      <sz val="18"/>
      <color theme="1"/>
      <name val="Times New Roman"/>
      <charset val="134"/>
    </font>
    <font>
      <b/>
      <sz val="18"/>
      <color theme="1"/>
      <name val="Times New Roman"/>
      <charset val="0"/>
    </font>
    <font>
      <b/>
      <sz val="10"/>
      <color theme="1"/>
      <name val="Times New Roman"/>
      <charset val="134"/>
    </font>
    <font>
      <sz val="10"/>
      <color theme="1"/>
      <name val="Times New Roman"/>
      <charset val="134"/>
    </font>
    <font>
      <b/>
      <sz val="10"/>
      <color theme="1"/>
      <name val="Times New Roman"/>
      <charset val="0"/>
    </font>
    <font>
      <b/>
      <u/>
      <sz val="10"/>
      <color theme="1"/>
      <name val="Times New Roman"/>
      <charset val="0"/>
    </font>
    <font>
      <sz val="12"/>
      <color theme="1"/>
      <name val="Times New Roman"/>
      <charset val="134"/>
    </font>
    <font>
      <sz val="11"/>
      <name val="Times New Roman"/>
      <charset val="0"/>
    </font>
    <font>
      <sz val="11"/>
      <color theme="1"/>
      <name val="Times New Roman"/>
      <charset val="134"/>
    </font>
    <font>
      <sz val="12"/>
      <color rgb="FFFF0000"/>
      <name val="Times New Roman"/>
      <charset val="0"/>
    </font>
    <font>
      <sz val="11"/>
      <color theme="1"/>
      <name val="Times New Roman"/>
      <charset val="0"/>
    </font>
    <font>
      <b/>
      <sz val="11"/>
      <name val="Times New Roman"/>
      <charset val="134"/>
    </font>
    <font>
      <sz val="11"/>
      <name val="Times New Roman"/>
      <charset val="134"/>
    </font>
    <font>
      <b/>
      <sz val="11"/>
      <name val="Times New Roman"/>
      <charset val="0"/>
    </font>
    <font>
      <sz val="11"/>
      <name val="宋体"/>
      <charset val="134"/>
    </font>
    <font>
      <sz val="9"/>
      <name val="Times New Roman"/>
      <charset val="0"/>
    </font>
    <font>
      <b/>
      <sz val="11"/>
      <color theme="1"/>
      <name val="Times New Roman"/>
      <charset val="0"/>
    </font>
    <font>
      <b/>
      <sz val="12"/>
      <name val="Times New Roman"/>
      <charset val="0"/>
    </font>
    <font>
      <sz val="10"/>
      <name val="宋体"/>
      <charset val="0"/>
    </font>
    <font>
      <b/>
      <sz val="10"/>
      <name val="宋体"/>
      <charset val="134"/>
    </font>
    <font>
      <sz val="12"/>
      <color rgb="FFFF0000"/>
      <name val="宋体"/>
      <charset val="134"/>
    </font>
    <font>
      <sz val="20"/>
      <name val="Times New Roman"/>
      <charset val="0"/>
    </font>
    <font>
      <b/>
      <sz val="20"/>
      <name val="Times New Roman"/>
      <charset val="0"/>
    </font>
    <font>
      <b/>
      <sz val="36"/>
      <name val="Times New Roman"/>
      <charset val="0"/>
    </font>
    <font>
      <b/>
      <sz val="16"/>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charset val="0"/>
    </font>
    <font>
      <sz val="10"/>
      <name val="宋体"/>
      <charset val="134"/>
    </font>
    <font>
      <sz val="10"/>
      <color theme="1"/>
      <name val="宋体"/>
      <charset val="134"/>
    </font>
    <font>
      <b/>
      <sz val="18"/>
      <name val="宋体"/>
      <charset val="134"/>
    </font>
    <font>
      <b/>
      <sz val="16"/>
      <name val="宋体"/>
      <charset val="134"/>
    </font>
    <font>
      <b/>
      <sz val="11"/>
      <name val="宋体"/>
      <charset val="134"/>
    </font>
    <font>
      <sz val="11"/>
      <color theme="1"/>
      <name val="宋体"/>
      <charset val="134"/>
    </font>
    <font>
      <b/>
      <sz val="18"/>
      <color theme="1"/>
      <name val="宋体"/>
      <charset val="134"/>
    </font>
    <font>
      <b/>
      <sz val="10"/>
      <color theme="1"/>
      <name val="宋体"/>
      <charset val="134"/>
    </font>
    <font>
      <b/>
      <sz val="36"/>
      <name val="宋体"/>
      <charset val="134"/>
    </font>
    <font>
      <sz val="11"/>
      <name val="宋体"/>
      <charset val="0"/>
    </font>
    <font>
      <vertAlign val="superscript"/>
      <sz val="10"/>
      <name val="Times New Roman"/>
      <charset val="0"/>
    </font>
    <font>
      <sz val="10"/>
      <color theme="1"/>
      <name val="宋体"/>
      <charset val="0"/>
    </font>
    <font>
      <b/>
      <sz val="20"/>
      <name val="宋体"/>
      <charset val="134"/>
    </font>
    <font>
      <sz val="10"/>
      <name val="等线"/>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1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7" applyNumberFormat="0" applyFill="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5" fillId="0" borderId="0" applyNumberFormat="0" applyFill="0" applyBorder="0" applyAlignment="0" applyProtection="0">
      <alignment vertical="center"/>
    </xf>
    <xf numFmtId="0" fontId="46" fillId="5" borderId="19" applyNumberFormat="0" applyAlignment="0" applyProtection="0">
      <alignment vertical="center"/>
    </xf>
    <xf numFmtId="0" fontId="47" fillId="6" borderId="20" applyNumberFormat="0" applyAlignment="0" applyProtection="0">
      <alignment vertical="center"/>
    </xf>
    <xf numFmtId="0" fontId="48" fillId="6" borderId="19" applyNumberFormat="0" applyAlignment="0" applyProtection="0">
      <alignment vertical="center"/>
    </xf>
    <xf numFmtId="0" fontId="49" fillId="7" borderId="21" applyNumberFormat="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55" fillId="34" borderId="0" applyNumberFormat="0" applyBorder="0" applyAlignment="0" applyProtection="0">
      <alignment vertical="center"/>
    </xf>
    <xf numFmtId="0" fontId="56" fillId="0" borderId="0">
      <alignment vertical="center"/>
    </xf>
    <xf numFmtId="0" fontId="56" fillId="0" borderId="0"/>
    <xf numFmtId="0" fontId="0" fillId="0" borderId="0">
      <alignment vertical="center"/>
    </xf>
    <xf numFmtId="0" fontId="57" fillId="0" borderId="0"/>
    <xf numFmtId="0" fontId="0" fillId="0" borderId="0"/>
  </cellStyleXfs>
  <cellXfs count="158">
    <xf numFmtId="0" fontId="0" fillId="0" borderId="0" xfId="0">
      <alignment vertical="center"/>
    </xf>
    <xf numFmtId="0" fontId="1" fillId="2" borderId="0" xfId="52" applyFont="1" applyFill="1" applyProtection="1"/>
    <xf numFmtId="0" fontId="2" fillId="2" borderId="0" xfId="52" applyFont="1" applyFill="1" applyAlignment="1" applyProtection="1">
      <alignment horizontal="center" vertical="center"/>
    </xf>
    <xf numFmtId="0" fontId="2" fillId="2" borderId="0" xfId="52" applyFont="1" applyFill="1" applyAlignment="1" applyProtection="1">
      <alignment horizontal="left" vertical="center"/>
    </xf>
    <xf numFmtId="176" fontId="2" fillId="2" borderId="0" xfId="52" applyNumberFormat="1" applyFont="1" applyFill="1" applyAlignment="1" applyProtection="1">
      <alignment horizontal="center" vertical="center"/>
    </xf>
    <xf numFmtId="0" fontId="2" fillId="2" borderId="0" xfId="52" applyFont="1" applyFill="1" applyProtection="1"/>
    <xf numFmtId="0" fontId="3" fillId="2" borderId="0" xfId="52" applyFont="1" applyFill="1" applyAlignment="1" applyProtection="1">
      <alignment horizontal="center" vertical="center" wrapText="1"/>
    </xf>
    <xf numFmtId="0" fontId="4" fillId="2" borderId="0" xfId="52" applyFont="1" applyFill="1" applyAlignment="1" applyProtection="1">
      <alignment horizontal="center" vertical="center" wrapText="1"/>
    </xf>
    <xf numFmtId="0" fontId="2" fillId="2" borderId="0" xfId="52" applyFont="1" applyFill="1" applyAlignment="1" applyProtection="1">
      <alignment horizontal="left" vertical="center" wrapText="1"/>
    </xf>
    <xf numFmtId="0" fontId="2" fillId="2" borderId="0" xfId="52" applyFont="1" applyFill="1" applyAlignment="1" applyProtection="1">
      <alignment horizontal="center" vertical="center" wrapText="1"/>
    </xf>
    <xf numFmtId="0" fontId="2" fillId="2" borderId="1" xfId="52" applyFont="1" applyFill="1" applyBorder="1" applyAlignment="1" applyProtection="1">
      <alignment horizontal="right" vertical="center" wrapText="1"/>
    </xf>
    <xf numFmtId="0" fontId="5" fillId="2" borderId="2" xfId="52" applyFont="1" applyFill="1" applyBorder="1" applyAlignment="1" applyProtection="1">
      <alignment horizontal="center" vertical="center" wrapText="1"/>
    </xf>
    <xf numFmtId="176" fontId="5" fillId="2" borderId="2" xfId="52" applyNumberFormat="1" applyFont="1" applyFill="1" applyBorder="1" applyAlignment="1" applyProtection="1">
      <alignment horizontal="center" vertical="center" wrapText="1"/>
    </xf>
    <xf numFmtId="0" fontId="2" fillId="2" borderId="2" xfId="52" applyFont="1" applyFill="1" applyBorder="1" applyAlignment="1" applyProtection="1">
      <alignment horizontal="center" vertical="center" wrapText="1"/>
    </xf>
    <xf numFmtId="0" fontId="2" fillId="2" borderId="2" xfId="52" applyFont="1" applyFill="1" applyBorder="1" applyAlignment="1" applyProtection="1">
      <alignment horizontal="left" vertical="center" wrapText="1"/>
    </xf>
    <xf numFmtId="176" fontId="2" fillId="2" borderId="2" xfId="52" applyNumberFormat="1" applyFont="1" applyFill="1" applyBorder="1" applyAlignment="1" applyProtection="1">
      <alignment horizontal="center" vertical="center" wrapText="1"/>
    </xf>
    <xf numFmtId="0" fontId="6" fillId="2" borderId="2" xfId="52" applyFont="1" applyFill="1" applyBorder="1" applyAlignment="1" applyProtection="1">
      <alignment horizontal="left" vertical="center" wrapText="1"/>
    </xf>
    <xf numFmtId="176" fontId="2" fillId="0" borderId="2" xfId="49" applyNumberFormat="1" applyFont="1" applyBorder="1" applyAlignment="1" applyProtection="1">
      <alignment horizontal="center" vertical="center" wrapText="1"/>
    </xf>
    <xf numFmtId="0" fontId="5" fillId="2" borderId="3" xfId="52" applyFont="1" applyFill="1" applyBorder="1" applyAlignment="1" applyProtection="1">
      <alignment horizontal="right" vertical="center" wrapText="1"/>
    </xf>
    <xf numFmtId="0" fontId="7" fillId="2" borderId="4" xfId="52" applyFont="1" applyFill="1" applyBorder="1" applyAlignment="1" applyProtection="1">
      <alignment horizontal="right" vertical="center" wrapText="1"/>
    </xf>
    <xf numFmtId="176" fontId="8" fillId="2" borderId="4" xfId="52" applyNumberFormat="1" applyFont="1" applyFill="1" applyBorder="1" applyAlignment="1" applyProtection="1">
      <alignment horizontal="center" vertical="center" wrapText="1"/>
    </xf>
    <xf numFmtId="176" fontId="5" fillId="2" borderId="5" xfId="52" applyNumberFormat="1" applyFont="1" applyFill="1" applyBorder="1" applyAlignment="1" applyProtection="1">
      <alignment horizontal="left" vertical="center" wrapText="1"/>
    </xf>
    <xf numFmtId="176" fontId="2" fillId="2" borderId="0" xfId="52" applyNumberFormat="1" applyFont="1" applyFill="1" applyAlignment="1" applyProtection="1">
      <alignment horizontal="center" vertical="center" wrapText="1"/>
    </xf>
    <xf numFmtId="0" fontId="9" fillId="2" borderId="0" xfId="52" applyFont="1" applyFill="1" applyProtection="1"/>
    <xf numFmtId="0" fontId="10" fillId="2" borderId="0" xfId="52" applyFont="1" applyFill="1" applyProtection="1"/>
    <xf numFmtId="0" fontId="11" fillId="2" borderId="0" xfId="52" applyFont="1" applyFill="1" applyProtection="1"/>
    <xf numFmtId="0" fontId="12" fillId="2" borderId="0" xfId="52" applyFont="1" applyFill="1" applyAlignment="1" applyProtection="1">
      <alignment horizontal="center" vertical="center"/>
    </xf>
    <xf numFmtId="0" fontId="12" fillId="2" borderId="0" xfId="52" applyFont="1" applyFill="1" applyAlignment="1" applyProtection="1">
      <alignment horizontal="left" vertical="center"/>
    </xf>
    <xf numFmtId="176" fontId="12" fillId="2" borderId="0" xfId="52" applyNumberFormat="1" applyFont="1" applyFill="1" applyAlignment="1" applyProtection="1">
      <alignment horizontal="center" vertical="center"/>
    </xf>
    <xf numFmtId="0" fontId="12" fillId="2" borderId="0" xfId="52" applyFont="1" applyFill="1" applyProtection="1"/>
    <xf numFmtId="0" fontId="13" fillId="2" borderId="0" xfId="52" applyFont="1" applyFill="1" applyAlignment="1" applyProtection="1">
      <alignment horizontal="center" vertical="center" wrapText="1"/>
    </xf>
    <xf numFmtId="0" fontId="14" fillId="2" borderId="0" xfId="52" applyFont="1" applyFill="1" applyAlignment="1" applyProtection="1">
      <alignment horizontal="center" vertical="center" wrapText="1"/>
    </xf>
    <xf numFmtId="0" fontId="12" fillId="2" borderId="0" xfId="52" applyFont="1" applyFill="1" applyAlignment="1" applyProtection="1">
      <alignment horizontal="left" vertical="center" wrapText="1"/>
    </xf>
    <xf numFmtId="0" fontId="12" fillId="2" borderId="0" xfId="52" applyFont="1" applyFill="1" applyAlignment="1" applyProtection="1">
      <alignment horizontal="center" vertical="center" wrapText="1"/>
    </xf>
    <xf numFmtId="0" fontId="12" fillId="2" borderId="1" xfId="52" applyFont="1" applyFill="1" applyBorder="1" applyAlignment="1" applyProtection="1">
      <alignment horizontal="right" vertical="center" wrapText="1"/>
    </xf>
    <xf numFmtId="0" fontId="15" fillId="2" borderId="2" xfId="52" applyFont="1" applyFill="1" applyBorder="1" applyAlignment="1" applyProtection="1">
      <alignment horizontal="center" vertical="center" wrapText="1"/>
    </xf>
    <xf numFmtId="176" fontId="15" fillId="2" borderId="2" xfId="52" applyNumberFormat="1" applyFont="1" applyFill="1" applyBorder="1" applyAlignment="1" applyProtection="1">
      <alignment horizontal="center" vertical="center" wrapText="1"/>
    </xf>
    <xf numFmtId="0" fontId="12" fillId="2" borderId="2" xfId="52" applyFont="1" applyFill="1" applyBorder="1" applyAlignment="1" applyProtection="1">
      <alignment horizontal="center" vertical="center" wrapText="1"/>
    </xf>
    <xf numFmtId="0" fontId="12" fillId="2" borderId="2" xfId="52" applyFont="1" applyFill="1" applyBorder="1" applyAlignment="1" applyProtection="1">
      <alignment horizontal="left" vertical="center" wrapText="1"/>
    </xf>
    <xf numFmtId="176" fontId="12" fillId="2" borderId="2" xfId="52" applyNumberFormat="1" applyFont="1" applyFill="1" applyBorder="1" applyAlignment="1" applyProtection="1">
      <alignment horizontal="center" vertical="center" wrapText="1"/>
    </xf>
    <xf numFmtId="0" fontId="16" fillId="2" borderId="2" xfId="52" applyFont="1" applyFill="1" applyBorder="1" applyAlignment="1" applyProtection="1">
      <alignment horizontal="left" vertical="center" wrapText="1"/>
    </xf>
    <xf numFmtId="176" fontId="12" fillId="2" borderId="2" xfId="52" applyNumberFormat="1" applyFont="1" applyFill="1" applyBorder="1" applyAlignment="1" applyProtection="1">
      <alignment horizontal="center" vertical="center" wrapText="1"/>
      <protection locked="0"/>
    </xf>
    <xf numFmtId="0" fontId="16" fillId="2" borderId="2" xfId="52" applyFont="1" applyFill="1" applyBorder="1" applyAlignment="1" applyProtection="1">
      <alignment horizontal="center" vertical="center" wrapText="1"/>
    </xf>
    <xf numFmtId="0" fontId="12" fillId="2" borderId="2" xfId="52" applyNumberFormat="1" applyFont="1" applyFill="1" applyBorder="1" applyAlignment="1" applyProtection="1">
      <alignment horizontal="center" vertical="center" wrapText="1"/>
    </xf>
    <xf numFmtId="0" fontId="15" fillId="2" borderId="3" xfId="52" applyFont="1" applyFill="1" applyBorder="1" applyAlignment="1" applyProtection="1">
      <alignment horizontal="right" vertical="center" wrapText="1"/>
    </xf>
    <xf numFmtId="0" fontId="17" fillId="2" borderId="4" xfId="52" applyFont="1" applyFill="1" applyBorder="1" applyAlignment="1" applyProtection="1">
      <alignment horizontal="right" vertical="center" wrapText="1"/>
    </xf>
    <xf numFmtId="176" fontId="18" fillId="2" borderId="4" xfId="52" applyNumberFormat="1" applyFont="1" applyFill="1" applyBorder="1" applyAlignment="1" applyProtection="1">
      <alignment horizontal="center" vertical="center" wrapText="1"/>
    </xf>
    <xf numFmtId="176" fontId="15" fillId="2" borderId="5" xfId="52" applyNumberFormat="1" applyFont="1" applyFill="1" applyBorder="1" applyAlignment="1" applyProtection="1">
      <alignment horizontal="left" vertical="center" wrapText="1"/>
    </xf>
    <xf numFmtId="176" fontId="12" fillId="2" borderId="0" xfId="52" applyNumberFormat="1" applyFont="1" applyFill="1" applyAlignment="1" applyProtection="1">
      <alignment horizontal="center" vertical="center" wrapText="1"/>
    </xf>
    <xf numFmtId="0" fontId="19" fillId="2" borderId="0" xfId="52" applyFont="1" applyFill="1" applyProtection="1"/>
    <xf numFmtId="176" fontId="2" fillId="2" borderId="2" xfId="52" applyNumberFormat="1" applyFont="1" applyFill="1" applyBorder="1" applyAlignment="1" applyProtection="1">
      <alignment horizontal="center" vertical="center" wrapText="1"/>
      <protection locked="0"/>
    </xf>
    <xf numFmtId="0" fontId="2" fillId="2" borderId="2" xfId="52" applyNumberFormat="1" applyFont="1" applyFill="1" applyBorder="1" applyAlignment="1" applyProtection="1">
      <alignment horizontal="center" vertical="center" wrapText="1"/>
    </xf>
    <xf numFmtId="0" fontId="1" fillId="0" borderId="0" xfId="52" applyFont="1" applyProtection="1"/>
    <xf numFmtId="0" fontId="2" fillId="0" borderId="0" xfId="52" applyFont="1" applyAlignment="1" applyProtection="1">
      <alignment horizontal="center" vertical="center"/>
    </xf>
    <xf numFmtId="0" fontId="2" fillId="0" borderId="0" xfId="52" applyFont="1" applyAlignment="1" applyProtection="1">
      <alignment horizontal="left" vertical="center"/>
    </xf>
    <xf numFmtId="176" fontId="2" fillId="0" borderId="0" xfId="52" applyNumberFormat="1" applyFont="1" applyAlignment="1" applyProtection="1">
      <alignment horizontal="center" vertical="center"/>
    </xf>
    <xf numFmtId="0" fontId="2" fillId="0" borderId="0" xfId="52" applyFont="1" applyProtection="1"/>
    <xf numFmtId="0" fontId="3" fillId="0" borderId="0" xfId="52" applyFont="1" applyAlignment="1" applyProtection="1">
      <alignment horizontal="center" vertical="center" wrapText="1"/>
    </xf>
    <xf numFmtId="0" fontId="4" fillId="0" borderId="0" xfId="52" applyFont="1" applyAlignment="1" applyProtection="1">
      <alignment horizontal="center" vertical="center" wrapText="1"/>
    </xf>
    <xf numFmtId="0" fontId="2" fillId="0" borderId="0" xfId="52" applyFont="1" applyAlignment="1" applyProtection="1">
      <alignment horizontal="left" vertical="center" wrapText="1"/>
    </xf>
    <xf numFmtId="0" fontId="2" fillId="0" borderId="0" xfId="52" applyFont="1" applyAlignment="1" applyProtection="1">
      <alignment horizontal="center" vertical="center" wrapText="1"/>
    </xf>
    <xf numFmtId="0" fontId="2" fillId="0" borderId="1" xfId="52" applyFont="1" applyBorder="1" applyAlignment="1" applyProtection="1">
      <alignment horizontal="right" vertical="center" wrapText="1"/>
    </xf>
    <xf numFmtId="0" fontId="5" fillId="0" borderId="2" xfId="52" applyFont="1" applyBorder="1" applyAlignment="1" applyProtection="1">
      <alignment horizontal="center" vertical="center" wrapText="1"/>
    </xf>
    <xf numFmtId="176" fontId="5" fillId="0" borderId="2" xfId="52" applyNumberFormat="1" applyFont="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6" fillId="0" borderId="2" xfId="52" applyFont="1" applyFill="1" applyBorder="1" applyAlignment="1" applyProtection="1">
      <alignment horizontal="left" vertical="center" wrapText="1"/>
    </xf>
    <xf numFmtId="0" fontId="2" fillId="0" borderId="2" xfId="52" applyFont="1" applyFill="1" applyBorder="1" applyAlignment="1" applyProtection="1">
      <alignment horizontal="left" vertical="center" wrapText="1"/>
    </xf>
    <xf numFmtId="176" fontId="2" fillId="0" borderId="2" xfId="52" applyNumberFormat="1" applyFont="1" applyFill="1" applyBorder="1" applyAlignment="1" applyProtection="1">
      <alignment horizontal="center" vertical="center" wrapText="1"/>
    </xf>
    <xf numFmtId="176" fontId="20" fillId="0" borderId="2" xfId="52" applyNumberFormat="1" applyFont="1" applyBorder="1" applyAlignment="1" applyProtection="1">
      <alignment horizontal="center" vertical="center" wrapText="1"/>
    </xf>
    <xf numFmtId="0" fontId="16" fillId="0" borderId="2" xfId="0" applyFont="1" applyFill="1" applyBorder="1" applyAlignment="1" applyProtection="1">
      <alignment vertical="center"/>
    </xf>
    <xf numFmtId="0" fontId="6" fillId="0" borderId="2" xfId="52" applyFont="1" applyFill="1" applyBorder="1" applyAlignment="1" applyProtection="1">
      <alignment horizontal="center" vertical="center" wrapText="1"/>
    </xf>
    <xf numFmtId="0" fontId="5" fillId="0" borderId="3" xfId="52" applyFont="1" applyBorder="1" applyAlignment="1" applyProtection="1">
      <alignment horizontal="right" vertical="center" wrapText="1"/>
    </xf>
    <xf numFmtId="0" fontId="7" fillId="0" borderId="4" xfId="52" applyFont="1" applyBorder="1" applyAlignment="1" applyProtection="1">
      <alignment horizontal="right" vertical="center" wrapText="1"/>
    </xf>
    <xf numFmtId="176" fontId="8" fillId="0" borderId="4" xfId="52" applyNumberFormat="1" applyFont="1" applyFill="1" applyBorder="1" applyAlignment="1" applyProtection="1">
      <alignment horizontal="center" vertical="center" wrapText="1"/>
    </xf>
    <xf numFmtId="176" fontId="5" fillId="0" borderId="5" xfId="52" applyNumberFormat="1" applyFont="1" applyBorder="1" applyAlignment="1" applyProtection="1">
      <alignment horizontal="left" vertical="center" wrapText="1"/>
    </xf>
    <xf numFmtId="176" fontId="2" fillId="0" borderId="0" xfId="52" applyNumberFormat="1" applyFont="1" applyAlignment="1" applyProtection="1">
      <alignment horizontal="center" vertical="center" wrapText="1"/>
    </xf>
    <xf numFmtId="176" fontId="2" fillId="0" borderId="2" xfId="52" applyNumberFormat="1" applyFont="1" applyBorder="1" applyAlignment="1" applyProtection="1">
      <alignment horizontal="center" vertical="center" wrapText="1"/>
    </xf>
    <xf numFmtId="0" fontId="21" fillId="0" borderId="2" xfId="0" applyFont="1" applyFill="1" applyBorder="1" applyAlignment="1" applyProtection="1">
      <alignment vertical="center"/>
    </xf>
    <xf numFmtId="0" fontId="9" fillId="0" borderId="0" xfId="52" applyFont="1" applyProtection="1"/>
    <xf numFmtId="0" fontId="22" fillId="0" borderId="0" xfId="52" applyFont="1" applyProtection="1"/>
    <xf numFmtId="0" fontId="1" fillId="2" borderId="0" xfId="52" applyFont="1" applyFill="1" applyBorder="1" applyAlignment="1" applyProtection="1"/>
    <xf numFmtId="0" fontId="23" fillId="2" borderId="0" xfId="0" applyFont="1" applyFill="1" applyProtection="1">
      <alignment vertical="center"/>
    </xf>
    <xf numFmtId="176" fontId="2" fillId="2" borderId="2" xfId="49" applyNumberFormat="1" applyFont="1" applyFill="1" applyBorder="1" applyAlignment="1" applyProtection="1">
      <alignment horizontal="center" vertical="center" wrapText="1"/>
    </xf>
    <xf numFmtId="177" fontId="2" fillId="2" borderId="2" xfId="52" applyNumberFormat="1" applyFont="1" applyFill="1" applyBorder="1" applyAlignment="1" applyProtection="1">
      <alignment horizontal="center" vertical="center" wrapText="1"/>
    </xf>
    <xf numFmtId="0" fontId="6" fillId="2" borderId="2" xfId="52" applyFont="1" applyFill="1" applyBorder="1" applyAlignment="1" applyProtection="1">
      <alignment horizontal="center" vertical="center" wrapText="1"/>
    </xf>
    <xf numFmtId="176" fontId="12" fillId="2" borderId="2" xfId="49" applyNumberFormat="1"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3" fillId="3" borderId="0" xfId="0" applyFont="1" applyFill="1" applyBorder="1" applyAlignment="1" applyProtection="1">
      <alignment vertical="center"/>
    </xf>
    <xf numFmtId="0" fontId="20" fillId="3"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0" xfId="0" applyFont="1" applyProtection="1">
      <alignment vertical="center"/>
    </xf>
    <xf numFmtId="0" fontId="12" fillId="0" borderId="1" xfId="0" applyFont="1" applyBorder="1" applyAlignment="1" applyProtection="1">
      <alignment horizontal="center" vertical="center"/>
    </xf>
    <xf numFmtId="0" fontId="2" fillId="0" borderId="2" xfId="52" applyFont="1" applyBorder="1" applyAlignment="1" applyProtection="1">
      <alignment horizontal="center" vertical="center" wrapText="1"/>
    </xf>
    <xf numFmtId="0" fontId="2" fillId="0" borderId="2" xfId="52" applyFont="1" applyBorder="1" applyAlignment="1" applyProtection="1">
      <alignment horizontal="left" vertical="center" wrapText="1"/>
    </xf>
    <xf numFmtId="176" fontId="2" fillId="0" borderId="2" xfId="52" applyNumberFormat="1" applyFont="1" applyFill="1" applyBorder="1" applyAlignment="1" applyProtection="1">
      <alignment horizontal="center" vertical="center" wrapText="1"/>
      <protection locked="0"/>
    </xf>
    <xf numFmtId="0" fontId="12" fillId="0" borderId="2" xfId="52" applyFont="1" applyFill="1" applyBorder="1" applyAlignment="1" applyProtection="1">
      <alignment horizontal="left" vertical="center" wrapText="1"/>
    </xf>
    <xf numFmtId="0" fontId="2" fillId="0" borderId="2" xfId="52" applyNumberFormat="1" applyFont="1" applyBorder="1" applyAlignment="1" applyProtection="1">
      <alignment horizontal="center" vertical="center" wrapText="1"/>
    </xf>
    <xf numFmtId="176" fontId="2" fillId="0" borderId="2" xfId="52" applyNumberFormat="1" applyFont="1" applyBorder="1" applyAlignment="1" applyProtection="1">
      <alignment horizontal="center" vertical="center" wrapText="1"/>
      <protection locked="0"/>
    </xf>
    <xf numFmtId="0" fontId="6" fillId="0" borderId="2" xfId="52" applyFont="1" applyBorder="1" applyAlignment="1" applyProtection="1">
      <alignment horizontal="left" vertical="center" wrapText="1"/>
    </xf>
    <xf numFmtId="0" fontId="6" fillId="0" borderId="2" xfId="52" applyFont="1" applyBorder="1" applyAlignment="1" applyProtection="1">
      <alignment horizontal="center" vertical="center" wrapText="1"/>
    </xf>
    <xf numFmtId="2" fontId="2" fillId="0" borderId="2" xfId="52" applyNumberFormat="1" applyFont="1" applyBorder="1" applyAlignment="1" applyProtection="1">
      <alignment horizontal="center" vertical="center" wrapText="1"/>
    </xf>
    <xf numFmtId="2" fontId="2" fillId="2" borderId="2" xfId="52" applyNumberFormat="1" applyFont="1" applyFill="1" applyBorder="1" applyAlignment="1" applyProtection="1">
      <alignment horizontal="center" vertical="center" wrapText="1"/>
    </xf>
    <xf numFmtId="176" fontId="8" fillId="0" borderId="4" xfId="52" applyNumberFormat="1" applyFont="1" applyBorder="1" applyAlignment="1" applyProtection="1">
      <alignment horizontal="center" vertical="center" wrapText="1"/>
    </xf>
    <xf numFmtId="0" fontId="20" fillId="2" borderId="0" xfId="0" applyFont="1" applyFill="1" applyProtection="1">
      <alignment vertical="center"/>
    </xf>
    <xf numFmtId="0" fontId="20" fillId="2" borderId="0" xfId="0" applyFont="1" applyFill="1" applyAlignment="1" applyProtection="1"/>
    <xf numFmtId="0" fontId="6" fillId="2" borderId="0" xfId="52" applyFont="1" applyFill="1" applyAlignment="1" applyProtection="1">
      <alignment horizontal="left" vertical="center" wrapText="1"/>
    </xf>
    <xf numFmtId="176" fontId="6" fillId="2" borderId="6" xfId="52" applyNumberFormat="1" applyFont="1" applyFill="1" applyBorder="1" applyAlignment="1" applyProtection="1">
      <alignment horizontal="right" vertical="center" wrapText="1"/>
    </xf>
    <xf numFmtId="0" fontId="24" fillId="2" borderId="7" xfId="52" applyFont="1" applyFill="1" applyBorder="1" applyAlignment="1" applyProtection="1">
      <alignment horizontal="center" vertical="center" wrapText="1"/>
    </xf>
    <xf numFmtId="0" fontId="24" fillId="2" borderId="8" xfId="52" applyFont="1" applyFill="1" applyBorder="1" applyAlignment="1" applyProtection="1">
      <alignment horizontal="center" vertical="center" wrapText="1"/>
    </xf>
    <xf numFmtId="176" fontId="24" fillId="2" borderId="9" xfId="52" applyNumberFormat="1" applyFont="1" applyFill="1" applyBorder="1" applyAlignment="1" applyProtection="1">
      <alignment horizontal="center" vertical="center" wrapText="1"/>
    </xf>
    <xf numFmtId="0" fontId="20" fillId="2" borderId="10" xfId="52" applyFont="1" applyFill="1" applyBorder="1" applyAlignment="1" applyProtection="1">
      <alignment horizontal="center" vertical="center" wrapText="1"/>
    </xf>
    <xf numFmtId="0" fontId="20" fillId="2" borderId="2" xfId="52" applyFont="1" applyFill="1" applyBorder="1" applyAlignment="1" applyProtection="1">
      <alignment horizontal="center" vertical="center" wrapText="1"/>
    </xf>
    <xf numFmtId="0" fontId="25" fillId="2" borderId="2" xfId="52" applyFont="1" applyFill="1" applyBorder="1" applyAlignment="1" applyProtection="1">
      <alignment horizontal="center" vertical="center" wrapText="1"/>
    </xf>
    <xf numFmtId="176" fontId="20" fillId="2" borderId="11" xfId="52" applyNumberFormat="1" applyFont="1" applyFill="1" applyBorder="1" applyAlignment="1" applyProtection="1">
      <alignment horizontal="center" vertical="center" wrapText="1"/>
    </xf>
    <xf numFmtId="0" fontId="26" fillId="2" borderId="3" xfId="52" applyFont="1" applyFill="1" applyBorder="1" applyAlignment="1" applyProtection="1">
      <alignment horizontal="center" vertical="center" wrapText="1"/>
    </xf>
    <xf numFmtId="0" fontId="26" fillId="2" borderId="5" xfId="52" applyFont="1" applyFill="1" applyBorder="1" applyAlignment="1" applyProtection="1">
      <alignment horizontal="center" vertical="center" wrapText="1"/>
    </xf>
    <xf numFmtId="10" fontId="26" fillId="2" borderId="11" xfId="52" applyNumberFormat="1" applyFont="1" applyFill="1" applyBorder="1" applyAlignment="1" applyProtection="1">
      <alignment horizontal="center" vertical="center" wrapText="1"/>
      <protection locked="0"/>
    </xf>
    <xf numFmtId="0" fontId="20" fillId="2" borderId="3" xfId="52" applyFont="1" applyFill="1" applyBorder="1" applyAlignment="1" applyProtection="1">
      <alignment horizontal="center" vertical="center" wrapText="1"/>
    </xf>
    <xf numFmtId="0" fontId="20" fillId="2" borderId="5" xfId="52" applyFont="1" applyFill="1" applyBorder="1" applyAlignment="1" applyProtection="1">
      <alignment horizontal="center" vertical="center" wrapText="1"/>
    </xf>
    <xf numFmtId="0" fontId="25" fillId="2" borderId="3" xfId="52" applyFont="1" applyFill="1" applyBorder="1" applyAlignment="1" applyProtection="1">
      <alignment horizontal="center" vertical="center" wrapText="1"/>
    </xf>
    <xf numFmtId="10" fontId="26" fillId="2" borderId="11" xfId="52" applyNumberFormat="1" applyFont="1" applyFill="1" applyBorder="1" applyAlignment="1" applyProtection="1">
      <alignment horizontal="center" vertical="center" wrapText="1"/>
    </xf>
    <xf numFmtId="0" fontId="27" fillId="2" borderId="3" xfId="52" applyFont="1" applyFill="1" applyBorder="1" applyAlignment="1" applyProtection="1">
      <alignment horizontal="center" vertical="center" wrapText="1"/>
    </xf>
    <xf numFmtId="0" fontId="20" fillId="2" borderId="12" xfId="52" applyFont="1" applyFill="1" applyBorder="1" applyAlignment="1" applyProtection="1">
      <alignment horizontal="center" vertical="center" wrapText="1"/>
    </xf>
    <xf numFmtId="0" fontId="26" fillId="2" borderId="13" xfId="52" applyFont="1" applyFill="1" applyBorder="1" applyAlignment="1" applyProtection="1">
      <alignment horizontal="center" vertical="center" wrapText="1"/>
    </xf>
    <xf numFmtId="0" fontId="26" fillId="2" borderId="14" xfId="52" applyFont="1" applyFill="1" applyBorder="1" applyAlignment="1" applyProtection="1">
      <alignment horizontal="center" vertical="center" wrapText="1"/>
    </xf>
    <xf numFmtId="176" fontId="20" fillId="2" borderId="15" xfId="52" applyNumberFormat="1" applyFont="1" applyFill="1" applyBorder="1" applyAlignment="1" applyProtection="1">
      <alignment horizontal="center" vertical="center" wrapText="1"/>
    </xf>
    <xf numFmtId="0" fontId="28" fillId="2" borderId="0" xfId="52" applyFont="1" applyFill="1" applyAlignment="1" applyProtection="1">
      <alignment horizontal="left" vertical="center" wrapText="1"/>
    </xf>
    <xf numFmtId="0" fontId="29" fillId="0" borderId="0" xfId="0" applyFont="1" applyAlignment="1" applyProtection="1"/>
    <xf numFmtId="0" fontId="23" fillId="0" borderId="0" xfId="0" applyFont="1" applyAlignment="1" applyProtection="1"/>
    <xf numFmtId="0" fontId="6" fillId="0" borderId="0" xfId="52" applyFont="1" applyAlignment="1" applyProtection="1">
      <alignment horizontal="left" vertical="center" wrapText="1"/>
    </xf>
    <xf numFmtId="0" fontId="28" fillId="0" borderId="0" xfId="52" applyFont="1" applyAlignment="1" applyProtection="1">
      <alignment horizontal="left" vertical="center" wrapText="1"/>
    </xf>
    <xf numFmtId="176" fontId="6" fillId="0" borderId="6" xfId="52" applyNumberFormat="1" applyFont="1" applyBorder="1" applyAlignment="1" applyProtection="1">
      <alignment horizontal="right" vertical="center" wrapText="1"/>
    </xf>
    <xf numFmtId="0" fontId="24" fillId="0" borderId="7" xfId="52" applyFont="1" applyBorder="1" applyAlignment="1" applyProtection="1">
      <alignment horizontal="center" vertical="center" wrapText="1"/>
    </xf>
    <xf numFmtId="0" fontId="24" fillId="0" borderId="8" xfId="52" applyFont="1" applyBorder="1" applyAlignment="1" applyProtection="1">
      <alignment horizontal="center" vertical="center" wrapText="1"/>
    </xf>
    <xf numFmtId="176" fontId="24" fillId="0" borderId="9" xfId="52" applyNumberFormat="1" applyFont="1" applyBorder="1" applyAlignment="1" applyProtection="1">
      <alignment horizontal="center" vertical="center" wrapText="1"/>
    </xf>
    <xf numFmtId="0" fontId="20" fillId="0" borderId="10" xfId="52" applyFont="1" applyBorder="1" applyAlignment="1" applyProtection="1">
      <alignment horizontal="center" vertical="center" wrapText="1"/>
    </xf>
    <xf numFmtId="0" fontId="20" fillId="0" borderId="2" xfId="52" applyFont="1" applyBorder="1" applyAlignment="1" applyProtection="1">
      <alignment horizontal="center" vertical="center" wrapText="1"/>
    </xf>
    <xf numFmtId="176" fontId="20" fillId="0" borderId="11" xfId="52" applyNumberFormat="1" applyFont="1" applyBorder="1" applyAlignment="1" applyProtection="1">
      <alignment horizontal="center" vertical="center" wrapText="1"/>
    </xf>
    <xf numFmtId="0" fontId="20" fillId="0" borderId="12" xfId="52" applyFont="1" applyBorder="1" applyAlignment="1" applyProtection="1">
      <alignment horizontal="center" vertical="center" wrapText="1"/>
    </xf>
    <xf numFmtId="0" fontId="24" fillId="0" borderId="14" xfId="52" applyFont="1" applyBorder="1" applyAlignment="1" applyProtection="1">
      <alignment horizontal="center" vertical="center" wrapText="1"/>
    </xf>
    <xf numFmtId="176" fontId="26" fillId="0" borderId="15" xfId="52" applyNumberFormat="1" applyFont="1" applyBorder="1" applyAlignment="1" applyProtection="1">
      <alignment horizontal="center" vertical="center" wrapText="1"/>
    </xf>
    <xf numFmtId="0" fontId="4" fillId="0" borderId="0" xfId="52" applyFont="1" applyAlignment="1" applyProtection="1">
      <alignment horizontal="left" vertical="center" wrapText="1"/>
    </xf>
    <xf numFmtId="0" fontId="30" fillId="0" borderId="0" xfId="52" applyFont="1" applyAlignment="1" applyProtection="1">
      <alignment horizontal="left" vertical="center" wrapText="1"/>
    </xf>
    <xf numFmtId="0" fontId="1" fillId="0" borderId="0" xfId="52" applyFont="1" applyAlignment="1" applyProtection="1">
      <alignment horizontal="left" vertical="center" wrapText="1"/>
    </xf>
    <xf numFmtId="0" fontId="1" fillId="3" borderId="0" xfId="52" applyFont="1" applyFill="1" applyAlignment="1" applyProtection="1">
      <alignment horizontal="left" vertical="center" wrapText="1"/>
    </xf>
    <xf numFmtId="0" fontId="20" fillId="0" borderId="0" xfId="52" applyFont="1" applyAlignment="1" applyProtection="1">
      <alignment horizontal="left" vertical="center" wrapText="1"/>
    </xf>
    <xf numFmtId="0" fontId="31" fillId="0" borderId="0" xfId="52" applyFont="1" applyAlignment="1" applyProtection="1">
      <alignment horizontal="left" vertical="center" wrapText="1"/>
    </xf>
    <xf numFmtId="0" fontId="32" fillId="2" borderId="0" xfId="52" applyFont="1" applyFill="1" applyAlignment="1" applyProtection="1">
      <alignment horizontal="left" vertical="center" wrapText="1"/>
    </xf>
    <xf numFmtId="0" fontId="2" fillId="0" borderId="0" xfId="52" applyFont="1" applyFill="1" applyAlignment="1" applyProtection="1">
      <alignment horizontal="left" vertical="center" wrapText="1"/>
    </xf>
    <xf numFmtId="0" fontId="33" fillId="0" borderId="0" xfId="52" applyFont="1" applyAlignment="1" applyProtection="1">
      <alignment horizontal="left" vertical="center" wrapText="1"/>
    </xf>
    <xf numFmtId="0" fontId="34" fillId="0" borderId="0" xfId="53" applyFont="1" applyAlignment="1" applyProtection="1">
      <alignment horizontal="center" vertical="center"/>
    </xf>
    <xf numFmtId="0" fontId="20" fillId="0" borderId="0" xfId="53" applyFont="1" applyAlignment="1" applyProtection="1">
      <alignment horizontal="center" vertical="center"/>
    </xf>
    <xf numFmtId="0" fontId="35" fillId="0" borderId="0" xfId="53" applyFont="1" applyAlignment="1" applyProtection="1">
      <alignment horizontal="center" vertical="center" wrapText="1"/>
    </xf>
    <xf numFmtId="0" fontId="35" fillId="0" borderId="0" xfId="53" applyFont="1" applyAlignment="1" applyProtection="1">
      <alignment horizontal="center" vertical="center"/>
    </xf>
    <xf numFmtId="0" fontId="36" fillId="0" borderId="0" xfId="53" applyFont="1" applyAlignment="1" applyProtection="1">
      <alignment horizontal="center" vertical="center"/>
    </xf>
    <xf numFmtId="0" fontId="37" fillId="0" borderId="0" xfId="53" applyFont="1" applyAlignment="1" applyProtection="1">
      <alignment horizontal="center" vertical="center" wrapText="1"/>
    </xf>
    <xf numFmtId="0" fontId="37" fillId="0" borderId="0" xfId="53" applyFont="1" applyAlignment="1" applyProtection="1">
      <alignment horizontal="center" vertical="center"/>
    </xf>
    <xf numFmtId="0" fontId="2" fillId="0" borderId="2" xfId="52" applyFont="1" applyFill="1" applyBorder="1" applyAlignment="1" applyProtection="1" quotePrefix="1">
      <alignment horizontal="center" vertical="center" wrapText="1"/>
    </xf>
    <xf numFmtId="0" fontId="2" fillId="0" borderId="2" xfId="52" applyFont="1" applyBorder="1" applyAlignment="1" applyProtection="1" quotePrefix="1">
      <alignment horizontal="center" vertical="center" wrapText="1"/>
    </xf>
    <xf numFmtId="0" fontId="2" fillId="2" borderId="2" xfId="52" applyFont="1" applyFill="1" applyBorder="1" applyAlignment="1" applyProtection="1" quotePrefix="1">
      <alignment horizontal="center" vertical="center" wrapText="1"/>
    </xf>
    <xf numFmtId="0" fontId="12" fillId="2" borderId="2" xfId="52" applyFont="1" applyFill="1" applyBorder="1" applyAlignment="1" applyProtection="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8 4" xfId="51"/>
    <cellStyle name="常规 2" xfId="52"/>
    <cellStyle name="常规 3" xfId="53"/>
  </cellStyles>
  <tableStyles count="0" defaultTableStyle="TableStyleMedium9" defaultPivotStyle="PivotStyleLight16"/>
  <colors>
    <mruColors>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6"/>
  <sheetViews>
    <sheetView view="pageBreakPreview" zoomScale="85" zoomScaleNormal="55" topLeftCell="A6" workbookViewId="0">
      <selection activeCell="A9" sqref="A9"/>
    </sheetView>
  </sheetViews>
  <sheetFormatPr defaultColWidth="8.89166666666667" defaultRowHeight="42" customHeight="1"/>
  <cols>
    <col min="1" max="1" width="103.75" style="152" customWidth="1"/>
    <col min="2" max="16384" width="9" style="152"/>
  </cols>
  <sheetData>
    <row r="2" s="151" customFormat="1" ht="66" customHeight="1" spans="1:1">
      <c r="A2" s="153" t="s">
        <v>0</v>
      </c>
    </row>
    <row r="3" s="151" customFormat="1" customHeight="1" spans="1:1">
      <c r="A3" s="154"/>
    </row>
    <row r="8" s="151" customFormat="1" customHeight="1" spans="1:1">
      <c r="A8" s="155" t="s">
        <v>1</v>
      </c>
    </row>
    <row r="14" customHeight="1" spans="1:1">
      <c r="A14" s="156" t="s">
        <v>2</v>
      </c>
    </row>
    <row r="15" customHeight="1" spans="1:1">
      <c r="A15" s="157" t="s">
        <v>3</v>
      </c>
    </row>
    <row r="16" customHeight="1" spans="1:1">
      <c r="A16" s="157" t="s">
        <v>4</v>
      </c>
    </row>
  </sheetData>
  <sheetProtection password="DAD6" sheet="1" formatColumns="0" formatRows="0" objects="1"/>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view="pageBreakPreview" zoomScaleNormal="100" workbookViewId="0">
      <selection activeCell="M6" sqref="M6"/>
    </sheetView>
  </sheetViews>
  <sheetFormatPr defaultColWidth="8.88333333333333" defaultRowHeight="12.75"/>
  <cols>
    <col min="1" max="1" width="7.5" style="2" customWidth="1"/>
    <col min="2" max="2" width="12" style="3" customWidth="1"/>
    <col min="3" max="3" width="30.1333333333333" style="3" customWidth="1"/>
    <col min="4" max="4" width="6.38333333333333" style="2" customWidth="1"/>
    <col min="5" max="5" width="8.38333333333333" style="2" customWidth="1"/>
    <col min="6" max="6" width="11.5" style="4" customWidth="1"/>
    <col min="7" max="7" width="12.6333333333333"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16384" width="8.88333333333333" style="5"/>
  </cols>
  <sheetData>
    <row r="1" s="5" customFormat="1" ht="42" customHeight="1" spans="1:7">
      <c r="A1" s="6" t="s">
        <v>352</v>
      </c>
      <c r="B1" s="7"/>
      <c r="C1" s="7"/>
      <c r="D1" s="7"/>
      <c r="E1" s="7"/>
      <c r="F1" s="7"/>
      <c r="G1" s="7"/>
    </row>
    <row r="2" s="1" customFormat="1" ht="24" customHeight="1" spans="1:7">
      <c r="A2" s="8" t="str">
        <f>汇总表!A2</f>
        <v>项目名称： 南京应天大街长江隧道及定淮门长江隧道日常运营养护服务（2026-2027年度）</v>
      </c>
      <c r="B2" s="8"/>
      <c r="C2" s="8"/>
      <c r="D2" s="8"/>
      <c r="E2" s="8"/>
      <c r="F2" s="8"/>
      <c r="G2" s="8"/>
    </row>
    <row r="3" s="1" customFormat="1" ht="24" customHeight="1" spans="1:7">
      <c r="A3" s="9"/>
      <c r="B3" s="9"/>
      <c r="C3" s="9"/>
      <c r="D3" s="9"/>
      <c r="E3" s="9"/>
      <c r="F3" s="10" t="str">
        <f>汇总表!C3</f>
        <v>货币单位：人民币元</v>
      </c>
      <c r="G3" s="10"/>
    </row>
    <row r="4" s="1" customFormat="1" ht="30" customHeight="1" spans="1:7">
      <c r="A4" s="11" t="s">
        <v>77</v>
      </c>
      <c r="B4" s="11" t="s">
        <v>78</v>
      </c>
      <c r="C4" s="11" t="s">
        <v>79</v>
      </c>
      <c r="D4" s="11" t="s">
        <v>80</v>
      </c>
      <c r="E4" s="11" t="s">
        <v>81</v>
      </c>
      <c r="F4" s="12" t="s">
        <v>82</v>
      </c>
      <c r="G4" s="12" t="s">
        <v>83</v>
      </c>
    </row>
    <row r="5" s="1" customFormat="1" ht="30" customHeight="1" spans="1:7">
      <c r="A5" s="160" t="s">
        <v>353</v>
      </c>
      <c r="B5" s="14" t="s">
        <v>354</v>
      </c>
      <c r="C5" s="14"/>
      <c r="D5" s="13"/>
      <c r="E5" s="13"/>
      <c r="F5" s="15"/>
      <c r="G5" s="15"/>
    </row>
    <row r="6" s="1" customFormat="1" ht="39" customHeight="1" spans="1:13">
      <c r="A6" s="160" t="s">
        <v>355</v>
      </c>
      <c r="B6" s="16" t="s">
        <v>356</v>
      </c>
      <c r="C6" s="16" t="s">
        <v>357</v>
      </c>
      <c r="D6" s="13" t="s">
        <v>162</v>
      </c>
      <c r="E6" s="13">
        <v>1</v>
      </c>
      <c r="F6" s="50"/>
      <c r="G6" s="17">
        <f>IF(E6="","",ROUND(E6*F6,2))</f>
        <v>0</v>
      </c>
      <c r="I6" s="23"/>
      <c r="K6" s="24"/>
      <c r="M6" s="24"/>
    </row>
    <row r="7" s="1" customFormat="1" ht="63.95" customHeight="1" spans="1:13">
      <c r="A7" s="160" t="s">
        <v>358</v>
      </c>
      <c r="B7" s="16" t="s">
        <v>359</v>
      </c>
      <c r="C7" s="14" t="s">
        <v>360</v>
      </c>
      <c r="D7" s="13" t="s">
        <v>162</v>
      </c>
      <c r="E7" s="13">
        <v>1</v>
      </c>
      <c r="F7" s="50"/>
      <c r="G7" s="17">
        <f t="shared" ref="G7:G13" si="0">IF(E7="","",ROUND(E7*F7,2))</f>
        <v>0</v>
      </c>
      <c r="I7" s="23"/>
      <c r="K7" s="24"/>
      <c r="M7" s="24"/>
    </row>
    <row r="8" s="1" customFormat="1" ht="30" customHeight="1" spans="1:13">
      <c r="A8" s="160" t="s">
        <v>361</v>
      </c>
      <c r="B8" s="16" t="s">
        <v>362</v>
      </c>
      <c r="C8" s="14"/>
      <c r="D8" s="13"/>
      <c r="E8" s="13"/>
      <c r="F8" s="50"/>
      <c r="G8" s="17" t="str">
        <f t="shared" si="0"/>
        <v/>
      </c>
      <c r="I8" s="23"/>
      <c r="K8" s="24"/>
      <c r="M8" s="24"/>
    </row>
    <row r="9" s="1" customFormat="1" ht="74.1" customHeight="1" spans="1:13">
      <c r="A9" s="160" t="s">
        <v>86</v>
      </c>
      <c r="B9" s="16" t="s">
        <v>363</v>
      </c>
      <c r="C9" s="14" t="s">
        <v>364</v>
      </c>
      <c r="D9" s="13" t="s">
        <v>365</v>
      </c>
      <c r="E9" s="51">
        <f>365*6</f>
        <v>2190</v>
      </c>
      <c r="F9" s="50"/>
      <c r="G9" s="17">
        <f t="shared" si="0"/>
        <v>0</v>
      </c>
      <c r="I9" s="23"/>
      <c r="K9" s="24"/>
      <c r="M9" s="24"/>
    </row>
    <row r="10" s="1" customFormat="1" ht="75" customHeight="1" spans="1:13">
      <c r="A10" s="160" t="s">
        <v>90</v>
      </c>
      <c r="B10" s="16" t="s">
        <v>366</v>
      </c>
      <c r="C10" s="14" t="s">
        <v>367</v>
      </c>
      <c r="D10" s="13" t="s">
        <v>365</v>
      </c>
      <c r="E10" s="51">
        <f>2190*3</f>
        <v>6570</v>
      </c>
      <c r="F10" s="50"/>
      <c r="G10" s="17">
        <f t="shared" si="0"/>
        <v>0</v>
      </c>
      <c r="I10" s="23"/>
      <c r="K10" s="24"/>
      <c r="M10" s="24"/>
    </row>
    <row r="11" s="1" customFormat="1" ht="30" customHeight="1" spans="1:13">
      <c r="A11" s="160" t="s">
        <v>93</v>
      </c>
      <c r="B11" s="16" t="s">
        <v>368</v>
      </c>
      <c r="C11" s="14" t="s">
        <v>369</v>
      </c>
      <c r="D11" s="13" t="s">
        <v>365</v>
      </c>
      <c r="E11" s="51">
        <f>2190*3</f>
        <v>6570</v>
      </c>
      <c r="F11" s="50"/>
      <c r="G11" s="17">
        <f t="shared" si="0"/>
        <v>0</v>
      </c>
      <c r="I11" s="23"/>
      <c r="K11" s="24"/>
      <c r="M11" s="24"/>
    </row>
    <row r="12" s="1" customFormat="1" ht="63.95" customHeight="1" spans="1:13">
      <c r="A12" s="160" t="s">
        <v>96</v>
      </c>
      <c r="B12" s="16" t="s">
        <v>370</v>
      </c>
      <c r="C12" s="14" t="s">
        <v>371</v>
      </c>
      <c r="D12" s="13" t="s">
        <v>162</v>
      </c>
      <c r="E12" s="13">
        <v>1</v>
      </c>
      <c r="F12" s="50"/>
      <c r="G12" s="17">
        <f t="shared" si="0"/>
        <v>0</v>
      </c>
      <c r="I12" s="23"/>
      <c r="K12" s="24"/>
      <c r="M12" s="24"/>
    </row>
    <row r="13" s="1" customFormat="1" ht="30" customHeight="1" spans="1:13">
      <c r="A13" s="160" t="s">
        <v>372</v>
      </c>
      <c r="B13" s="16" t="s">
        <v>373</v>
      </c>
      <c r="C13" s="14" t="s">
        <v>374</v>
      </c>
      <c r="D13" s="13" t="s">
        <v>162</v>
      </c>
      <c r="E13" s="13">
        <v>1</v>
      </c>
      <c r="F13" s="50"/>
      <c r="G13" s="17">
        <f t="shared" si="0"/>
        <v>0</v>
      </c>
      <c r="I13" s="23"/>
      <c r="K13" s="24"/>
      <c r="M13" s="24"/>
    </row>
    <row r="14" s="1" customFormat="1" ht="30" customHeight="1" spans="1:7">
      <c r="A14" s="18" t="s">
        <v>375</v>
      </c>
      <c r="B14" s="19"/>
      <c r="C14" s="19"/>
      <c r="D14" s="19"/>
      <c r="E14" s="20">
        <f>SUM(G5:G13)</f>
        <v>0</v>
      </c>
      <c r="F14" s="20"/>
      <c r="G14" s="21" t="s">
        <v>278</v>
      </c>
    </row>
    <row r="15" s="5" customFormat="1" spans="1:7">
      <c r="A15" s="2"/>
      <c r="B15" s="3"/>
      <c r="C15" s="3"/>
      <c r="D15" s="2"/>
      <c r="E15" s="2"/>
      <c r="F15" s="4"/>
      <c r="G15" s="22"/>
    </row>
  </sheetData>
  <sheetProtection password="DAD6" sheet="1" formatColumns="0" formatRows="0" objects="1"/>
  <mergeCells count="5">
    <mergeCell ref="A1:G1"/>
    <mergeCell ref="A2:G2"/>
    <mergeCell ref="F3:G3"/>
    <mergeCell ref="A14:D14"/>
    <mergeCell ref="E14:F14"/>
  </mergeCells>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view="pageBreakPreview" zoomScaleNormal="100" topLeftCell="A6" workbookViewId="0">
      <selection activeCell="E16" sqref="E16:F16"/>
    </sheetView>
  </sheetViews>
  <sheetFormatPr defaultColWidth="8.88333333333333" defaultRowHeight="12.75"/>
  <cols>
    <col min="1" max="1" width="7.5" style="26" customWidth="1"/>
    <col min="2" max="2" width="14.8833333333333" style="27" customWidth="1"/>
    <col min="3" max="3" width="29.8833333333333" style="27" customWidth="1"/>
    <col min="4" max="4" width="6.38333333333333" style="26" customWidth="1"/>
    <col min="5" max="5" width="8.38333333333333" style="26" customWidth="1"/>
    <col min="6" max="7" width="14" style="28" customWidth="1"/>
    <col min="8" max="32" width="8.88333333333333" style="29"/>
    <col min="33" max="224" width="8.63333333333333" style="29" customWidth="1"/>
    <col min="225" max="232" width="8.88333333333333" style="29"/>
    <col min="233" max="233" width="6.88333333333333" style="29" customWidth="1"/>
    <col min="234" max="234" width="24.3833333333333" style="29" customWidth="1"/>
    <col min="235" max="235" width="7.38333333333333" style="29" customWidth="1"/>
    <col min="236" max="236" width="9.88333333333333" style="29" customWidth="1"/>
    <col min="237" max="237" width="14.6333333333333" style="29" customWidth="1"/>
    <col min="238" max="238" width="14.75" style="29" customWidth="1"/>
    <col min="239" max="239" width="8.88333333333333" style="29"/>
    <col min="240" max="249" width="9.75" style="29" customWidth="1"/>
    <col min="250" max="16384" width="8.88333333333333" style="29"/>
  </cols>
  <sheetData>
    <row r="1" ht="42" customHeight="1" spans="1:7">
      <c r="A1" s="30" t="s">
        <v>376</v>
      </c>
      <c r="B1" s="31"/>
      <c r="C1" s="31"/>
      <c r="D1" s="31"/>
      <c r="E1" s="31"/>
      <c r="F1" s="31"/>
      <c r="G1" s="31"/>
    </row>
    <row r="2" s="25" customFormat="1" ht="24" customHeight="1" spans="1:7">
      <c r="A2" s="32" t="str">
        <f>汇总表!A2</f>
        <v>项目名称： 南京应天大街长江隧道及定淮门长江隧道日常运营养护服务（2026-2027年度）</v>
      </c>
      <c r="B2" s="32"/>
      <c r="C2" s="32"/>
      <c r="D2" s="32"/>
      <c r="E2" s="32"/>
      <c r="F2" s="32"/>
      <c r="G2" s="32"/>
    </row>
    <row r="3" s="25" customFormat="1" ht="24" customHeight="1" spans="1:7">
      <c r="A3" s="33"/>
      <c r="B3" s="33"/>
      <c r="C3" s="33"/>
      <c r="D3" s="33"/>
      <c r="E3" s="33"/>
      <c r="F3" s="34" t="str">
        <f>汇总表!C3</f>
        <v>货币单位：人民币元</v>
      </c>
      <c r="G3" s="34"/>
    </row>
    <row r="4" s="25" customFormat="1" ht="30" customHeight="1" spans="1:7">
      <c r="A4" s="35" t="s">
        <v>377</v>
      </c>
      <c r="B4" s="35" t="s">
        <v>378</v>
      </c>
      <c r="C4" s="35" t="s">
        <v>379</v>
      </c>
      <c r="D4" s="35" t="s">
        <v>380</v>
      </c>
      <c r="E4" s="35" t="s">
        <v>381</v>
      </c>
      <c r="F4" s="36" t="s">
        <v>382</v>
      </c>
      <c r="G4" s="36" t="s">
        <v>383</v>
      </c>
    </row>
    <row r="5" s="25" customFormat="1" ht="30" customHeight="1" spans="1:7">
      <c r="A5" s="161" t="s">
        <v>353</v>
      </c>
      <c r="B5" s="38" t="s">
        <v>384</v>
      </c>
      <c r="C5" s="38"/>
      <c r="D5" s="37"/>
      <c r="E5" s="37"/>
      <c r="F5" s="39"/>
      <c r="G5" s="39"/>
    </row>
    <row r="6" s="25" customFormat="1" ht="30" customHeight="1" spans="1:9">
      <c r="A6" s="161" t="s">
        <v>355</v>
      </c>
      <c r="B6" s="40" t="s">
        <v>385</v>
      </c>
      <c r="C6" s="40" t="s">
        <v>386</v>
      </c>
      <c r="D6" s="37" t="s">
        <v>387</v>
      </c>
      <c r="E6" s="37">
        <v>1</v>
      </c>
      <c r="F6" s="41"/>
      <c r="G6" s="17">
        <f>IF(E6="","",ROUND(E6*F6,2))</f>
        <v>0</v>
      </c>
      <c r="I6" s="49"/>
    </row>
    <row r="7" s="25" customFormat="1" ht="57" customHeight="1" spans="1:9">
      <c r="A7" s="161" t="s">
        <v>358</v>
      </c>
      <c r="B7" s="40" t="s">
        <v>388</v>
      </c>
      <c r="C7" s="38" t="s">
        <v>389</v>
      </c>
      <c r="D7" s="37" t="s">
        <v>387</v>
      </c>
      <c r="E7" s="37">
        <v>1</v>
      </c>
      <c r="F7" s="41"/>
      <c r="G7" s="17">
        <f t="shared" ref="G7:G16" si="0">IF(E7="","",ROUND(E7*F7,2))</f>
        <v>0</v>
      </c>
      <c r="I7" s="49"/>
    </row>
    <row r="8" s="25" customFormat="1" ht="33" customHeight="1" spans="1:9">
      <c r="A8" s="161" t="s">
        <v>361</v>
      </c>
      <c r="B8" s="40" t="s">
        <v>390</v>
      </c>
      <c r="C8" s="38"/>
      <c r="D8" s="37"/>
      <c r="E8" s="37"/>
      <c r="F8" s="41"/>
      <c r="G8" s="17" t="str">
        <f t="shared" si="0"/>
        <v/>
      </c>
      <c r="I8" s="49"/>
    </row>
    <row r="9" s="25" customFormat="1" ht="68.1" customHeight="1" spans="1:9">
      <c r="A9" s="161" t="s">
        <v>86</v>
      </c>
      <c r="B9" s="40" t="s">
        <v>391</v>
      </c>
      <c r="C9" s="38" t="s">
        <v>392</v>
      </c>
      <c r="D9" s="42" t="s">
        <v>393</v>
      </c>
      <c r="E9" s="43">
        <f>2190*2</f>
        <v>4380</v>
      </c>
      <c r="F9" s="41"/>
      <c r="G9" s="17">
        <f t="shared" si="0"/>
        <v>0</v>
      </c>
      <c r="I9" s="49"/>
    </row>
    <row r="10" s="25" customFormat="1" ht="68.1" customHeight="1" spans="1:9">
      <c r="A10" s="161" t="s">
        <v>90</v>
      </c>
      <c r="B10" s="40" t="s">
        <v>394</v>
      </c>
      <c r="C10" s="38" t="s">
        <v>395</v>
      </c>
      <c r="D10" s="42" t="s">
        <v>393</v>
      </c>
      <c r="E10" s="43">
        <f>2190*3</f>
        <v>6570</v>
      </c>
      <c r="F10" s="41"/>
      <c r="G10" s="17">
        <f t="shared" si="0"/>
        <v>0</v>
      </c>
      <c r="I10" s="49"/>
    </row>
    <row r="11" s="25" customFormat="1" ht="27.95" customHeight="1" spans="1:9">
      <c r="A11" s="161" t="s">
        <v>93</v>
      </c>
      <c r="B11" s="40" t="s">
        <v>396</v>
      </c>
      <c r="C11" s="38" t="s">
        <v>397</v>
      </c>
      <c r="D11" s="42" t="s">
        <v>393</v>
      </c>
      <c r="E11" s="43">
        <f>2190*3</f>
        <v>6570</v>
      </c>
      <c r="F11" s="41"/>
      <c r="G11" s="17">
        <f t="shared" si="0"/>
        <v>0</v>
      </c>
      <c r="I11" s="49"/>
    </row>
    <row r="12" s="25" customFormat="1" ht="27" customHeight="1" spans="1:9">
      <c r="A12" s="161" t="s">
        <v>96</v>
      </c>
      <c r="B12" s="40" t="s">
        <v>398</v>
      </c>
      <c r="C12" s="40" t="s">
        <v>399</v>
      </c>
      <c r="D12" s="42" t="s">
        <v>393</v>
      </c>
      <c r="E12" s="37">
        <v>2190</v>
      </c>
      <c r="F12" s="41"/>
      <c r="G12" s="17">
        <f t="shared" si="0"/>
        <v>0</v>
      </c>
      <c r="I12" s="49"/>
    </row>
    <row r="13" s="25" customFormat="1" ht="30" customHeight="1" spans="1:9">
      <c r="A13" s="161" t="s">
        <v>124</v>
      </c>
      <c r="B13" s="40" t="s">
        <v>400</v>
      </c>
      <c r="C13" s="40" t="s">
        <v>401</v>
      </c>
      <c r="D13" s="42" t="s">
        <v>402</v>
      </c>
      <c r="E13" s="37">
        <v>1</v>
      </c>
      <c r="F13" s="41"/>
      <c r="G13" s="17">
        <f t="shared" si="0"/>
        <v>0</v>
      </c>
      <c r="I13" s="49"/>
    </row>
    <row r="14" s="25" customFormat="1" ht="57.95" customHeight="1" spans="1:9">
      <c r="A14" s="161" t="s">
        <v>128</v>
      </c>
      <c r="B14" s="40" t="s">
        <v>403</v>
      </c>
      <c r="C14" s="38" t="s">
        <v>404</v>
      </c>
      <c r="D14" s="42" t="s">
        <v>402</v>
      </c>
      <c r="E14" s="37">
        <v>1</v>
      </c>
      <c r="F14" s="41"/>
      <c r="G14" s="17">
        <f t="shared" si="0"/>
        <v>0</v>
      </c>
      <c r="I14" s="49"/>
    </row>
    <row r="15" s="25" customFormat="1" ht="32.25" customHeight="1" spans="1:7">
      <c r="A15" s="161" t="s">
        <v>372</v>
      </c>
      <c r="B15" s="40" t="s">
        <v>405</v>
      </c>
      <c r="C15" s="40" t="s">
        <v>406</v>
      </c>
      <c r="D15" s="42" t="s">
        <v>402</v>
      </c>
      <c r="E15" s="37">
        <v>1</v>
      </c>
      <c r="F15" s="41"/>
      <c r="G15" s="17">
        <f t="shared" si="0"/>
        <v>0</v>
      </c>
    </row>
    <row r="16" s="25" customFormat="1" ht="30" customHeight="1" spans="1:7">
      <c r="A16" s="44" t="s">
        <v>407</v>
      </c>
      <c r="B16" s="45"/>
      <c r="C16" s="45"/>
      <c r="D16" s="45"/>
      <c r="E16" s="46">
        <f>SUM(G5:G15)</f>
        <v>0</v>
      </c>
      <c r="F16" s="46"/>
      <c r="G16" s="47" t="s">
        <v>408</v>
      </c>
    </row>
    <row r="17" spans="7:7">
      <c r="G17" s="48"/>
    </row>
  </sheetData>
  <sheetProtection password="DAD6" sheet="1" formatColumns="0" formatRows="0" objects="1"/>
  <mergeCells count="5">
    <mergeCell ref="A1:G1"/>
    <mergeCell ref="A2:G2"/>
    <mergeCell ref="F3:G3"/>
    <mergeCell ref="A16:D16"/>
    <mergeCell ref="E16:F16"/>
  </mergeCells>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view="pageBreakPreview" zoomScaleNormal="100" workbookViewId="0">
      <selection activeCell="E8" sqref="E8:F8"/>
    </sheetView>
  </sheetViews>
  <sheetFormatPr defaultColWidth="8.88333333333333" defaultRowHeight="12.75"/>
  <cols>
    <col min="1" max="1" width="7.5" style="2" customWidth="1"/>
    <col min="2" max="2" width="16" style="3" customWidth="1"/>
    <col min="3" max="3" width="28.6333333333333"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16384" width="8.88333333333333" style="5"/>
  </cols>
  <sheetData>
    <row r="1" ht="42" customHeight="1" spans="1:7">
      <c r="A1" s="6" t="s">
        <v>409</v>
      </c>
      <c r="B1" s="7"/>
      <c r="C1" s="7"/>
      <c r="D1" s="7"/>
      <c r="E1" s="7"/>
      <c r="F1" s="7"/>
      <c r="G1" s="7"/>
    </row>
    <row r="2" s="1" customFormat="1" ht="24" customHeight="1" spans="1:7">
      <c r="A2" s="8" t="str">
        <f>汇总表!A2</f>
        <v>项目名称： 南京应天大街长江隧道及定淮门长江隧道日常运营养护服务（2026-2027年度）</v>
      </c>
      <c r="B2" s="8"/>
      <c r="C2" s="8"/>
      <c r="D2" s="8"/>
      <c r="E2" s="8"/>
      <c r="F2" s="8"/>
      <c r="G2" s="8"/>
    </row>
    <row r="3" s="1" customFormat="1" ht="24" customHeight="1" spans="1:7">
      <c r="A3" s="9"/>
      <c r="B3" s="9"/>
      <c r="C3" s="9"/>
      <c r="D3" s="9"/>
      <c r="E3" s="9"/>
      <c r="F3" s="10" t="str">
        <f>汇总表!C3</f>
        <v>货币单位：人民币元</v>
      </c>
      <c r="G3" s="10"/>
    </row>
    <row r="4" s="1" customFormat="1" ht="30" customHeight="1" spans="1:7">
      <c r="A4" s="11" t="s">
        <v>77</v>
      </c>
      <c r="B4" s="11" t="s">
        <v>78</v>
      </c>
      <c r="C4" s="11" t="s">
        <v>79</v>
      </c>
      <c r="D4" s="11" t="s">
        <v>80</v>
      </c>
      <c r="E4" s="11" t="s">
        <v>81</v>
      </c>
      <c r="F4" s="12" t="s">
        <v>82</v>
      </c>
      <c r="G4" s="12" t="s">
        <v>83</v>
      </c>
    </row>
    <row r="5" s="1" customFormat="1" ht="30" customHeight="1" spans="1:7">
      <c r="A5" s="160" t="s">
        <v>410</v>
      </c>
      <c r="B5" s="14" t="s">
        <v>411</v>
      </c>
      <c r="C5" s="14"/>
      <c r="D5" s="13"/>
      <c r="E5" s="13"/>
      <c r="F5" s="15"/>
      <c r="G5" s="15"/>
    </row>
    <row r="6" s="1" customFormat="1" ht="30" customHeight="1" spans="1:14">
      <c r="A6" s="160" t="s">
        <v>412</v>
      </c>
      <c r="B6" s="16" t="s">
        <v>413</v>
      </c>
      <c r="C6" s="14"/>
      <c r="D6" s="13" t="s">
        <v>162</v>
      </c>
      <c r="E6" s="13">
        <v>1</v>
      </c>
      <c r="F6" s="15">
        <v>800000</v>
      </c>
      <c r="G6" s="17">
        <f>IF(E6="","",ROUND(E6*F6,2))</f>
        <v>800000</v>
      </c>
      <c r="I6" s="23"/>
      <c r="L6" s="24"/>
      <c r="N6" s="24"/>
    </row>
    <row r="7" s="1" customFormat="1" ht="30" customHeight="1" spans="1:14">
      <c r="A7" s="160" t="s">
        <v>414</v>
      </c>
      <c r="B7" s="16" t="s">
        <v>415</v>
      </c>
      <c r="C7" s="14" t="s">
        <v>416</v>
      </c>
      <c r="D7" s="13" t="s">
        <v>162</v>
      </c>
      <c r="E7" s="13">
        <v>1</v>
      </c>
      <c r="F7" s="15">
        <v>7600000</v>
      </c>
      <c r="G7" s="17">
        <f>IF(E7="","",ROUND(E7*F7,2))</f>
        <v>7600000</v>
      </c>
      <c r="N7" s="24"/>
    </row>
    <row r="8" s="1" customFormat="1" ht="30" customHeight="1" spans="1:7">
      <c r="A8" s="18" t="s">
        <v>417</v>
      </c>
      <c r="B8" s="19"/>
      <c r="C8" s="19"/>
      <c r="D8" s="19"/>
      <c r="E8" s="20">
        <f>SUM(G5:G7)</f>
        <v>8400000</v>
      </c>
      <c r="F8" s="20"/>
      <c r="G8" s="21" t="s">
        <v>278</v>
      </c>
    </row>
    <row r="9" spans="7:7">
      <c r="G9" s="22"/>
    </row>
  </sheetData>
  <sheetProtection password="DAD6" sheet="1" formatColumns="0" formatRows="0" objects="1"/>
  <mergeCells count="5">
    <mergeCell ref="A1:G1"/>
    <mergeCell ref="A2:G2"/>
    <mergeCell ref="F3:G3"/>
    <mergeCell ref="A8:D8"/>
    <mergeCell ref="E8:F8"/>
  </mergeCells>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view="pageBreakPreview" zoomScaleNormal="100" workbookViewId="0">
      <selection activeCell="K8" sqref="K8"/>
    </sheetView>
  </sheetViews>
  <sheetFormatPr defaultColWidth="8.88333333333333" defaultRowHeight="12.75" outlineLevelCol="6"/>
  <cols>
    <col min="1" max="1" width="7.5" style="2" customWidth="1"/>
    <col min="2" max="2" width="16" style="3" customWidth="1"/>
    <col min="3" max="3" width="28.6333333333333"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16384" width="8.88333333333333" style="5"/>
  </cols>
  <sheetData>
    <row r="1" ht="42" customHeight="1" spans="1:7">
      <c r="A1" s="6" t="s">
        <v>418</v>
      </c>
      <c r="B1" s="7"/>
      <c r="C1" s="7"/>
      <c r="D1" s="7"/>
      <c r="E1" s="7"/>
      <c r="F1" s="7"/>
      <c r="G1" s="7"/>
    </row>
    <row r="2" s="1" customFormat="1" ht="24" customHeight="1" spans="1:7">
      <c r="A2" s="8" t="str">
        <f>汇总表!A2</f>
        <v>项目名称： 南京应天大街长江隧道及定淮门长江隧道日常运营养护服务（2026-2027年度）</v>
      </c>
      <c r="B2" s="8"/>
      <c r="C2" s="8"/>
      <c r="D2" s="8"/>
      <c r="E2" s="8"/>
      <c r="F2" s="8"/>
      <c r="G2" s="8"/>
    </row>
    <row r="3" s="1" customFormat="1" ht="24" customHeight="1" spans="1:7">
      <c r="A3" s="9"/>
      <c r="B3" s="9"/>
      <c r="C3" s="9"/>
      <c r="D3" s="9"/>
      <c r="E3" s="9"/>
      <c r="F3" s="10" t="str">
        <f>汇总表!C3</f>
        <v>货币单位：人民币元</v>
      </c>
      <c r="G3" s="10"/>
    </row>
    <row r="4" s="1" customFormat="1" ht="30" customHeight="1" spans="1:7">
      <c r="A4" s="11" t="s">
        <v>77</v>
      </c>
      <c r="B4" s="11" t="s">
        <v>78</v>
      </c>
      <c r="C4" s="11" t="s">
        <v>79</v>
      </c>
      <c r="D4" s="11" t="s">
        <v>80</v>
      </c>
      <c r="E4" s="11" t="s">
        <v>81</v>
      </c>
      <c r="F4" s="12" t="s">
        <v>82</v>
      </c>
      <c r="G4" s="12" t="s">
        <v>83</v>
      </c>
    </row>
    <row r="5" s="1" customFormat="1" ht="30" customHeight="1" spans="1:7">
      <c r="A5" s="160" t="s">
        <v>410</v>
      </c>
      <c r="B5" s="14" t="s">
        <v>411</v>
      </c>
      <c r="C5" s="14"/>
      <c r="D5" s="13"/>
      <c r="E5" s="13"/>
      <c r="F5" s="15"/>
      <c r="G5" s="15"/>
    </row>
    <row r="6" s="1" customFormat="1" ht="30" customHeight="1" spans="1:7">
      <c r="A6" s="160" t="s">
        <v>412</v>
      </c>
      <c r="B6" s="16" t="s">
        <v>413</v>
      </c>
      <c r="C6" s="14"/>
      <c r="D6" s="13" t="s">
        <v>162</v>
      </c>
      <c r="E6" s="13">
        <v>1</v>
      </c>
      <c r="F6" s="15">
        <v>1300000</v>
      </c>
      <c r="G6" s="17">
        <f>IF(E6="","",ROUND(E6*F6,2))</f>
        <v>1300000</v>
      </c>
    </row>
    <row r="7" s="1" customFormat="1" ht="30" customHeight="1" spans="1:7">
      <c r="A7" s="160" t="s">
        <v>414</v>
      </c>
      <c r="B7" s="16" t="s">
        <v>415</v>
      </c>
      <c r="C7" s="14" t="s">
        <v>416</v>
      </c>
      <c r="D7" s="13" t="s">
        <v>162</v>
      </c>
      <c r="E7" s="13">
        <v>1</v>
      </c>
      <c r="F7" s="15">
        <v>7600000</v>
      </c>
      <c r="G7" s="17">
        <f>IF(E7="","",ROUND(E7*F7,2))</f>
        <v>7600000</v>
      </c>
    </row>
    <row r="8" s="1" customFormat="1" ht="30" customHeight="1" spans="1:7">
      <c r="A8" s="18" t="s">
        <v>419</v>
      </c>
      <c r="B8" s="19"/>
      <c r="C8" s="19"/>
      <c r="D8" s="19"/>
      <c r="E8" s="20">
        <f>SUM(G5:G7)</f>
        <v>8900000</v>
      </c>
      <c r="F8" s="20"/>
      <c r="G8" s="21" t="s">
        <v>278</v>
      </c>
    </row>
    <row r="9" spans="7:7">
      <c r="G9" s="22"/>
    </row>
  </sheetData>
  <sheetProtection password="DAD6" sheet="1" formatColumns="0" formatRows="0" objects="1"/>
  <mergeCells count="5">
    <mergeCell ref="A1:G1"/>
    <mergeCell ref="A2:G2"/>
    <mergeCell ref="F3:G3"/>
    <mergeCell ref="A8:D8"/>
    <mergeCell ref="E8:F8"/>
  </mergeCells>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view="pageBreakPreview" zoomScale="160" zoomScaleNormal="170" topLeftCell="A17" workbookViewId="0">
      <selection activeCell="A25" sqref="A25"/>
    </sheetView>
  </sheetViews>
  <sheetFormatPr defaultColWidth="8.89166666666667" defaultRowHeight="15" outlineLevelCol="1"/>
  <cols>
    <col min="1" max="1" width="103.75" style="146" customWidth="1"/>
    <col min="2" max="16384" width="9" style="146"/>
  </cols>
  <sheetData>
    <row r="1" s="142" customFormat="1" ht="29.1" customHeight="1" spans="1:1">
      <c r="A1" s="58" t="s">
        <v>5</v>
      </c>
    </row>
    <row r="2" s="142" customFormat="1" ht="21" customHeight="1" spans="1:1">
      <c r="A2" s="147" t="str">
        <f>汇总表!A2</f>
        <v>项目名称： 南京应天大街长江隧道及定淮门长江隧道日常运营养护服务（2026-2027年度）</v>
      </c>
    </row>
    <row r="3" s="143" customFormat="1" ht="24" customHeight="1" spans="1:1">
      <c r="A3" s="148" t="s">
        <v>6</v>
      </c>
    </row>
    <row r="4" s="144" customFormat="1" ht="24" customHeight="1" spans="1:1">
      <c r="A4" s="8" t="s">
        <v>7</v>
      </c>
    </row>
    <row r="5" s="144" customFormat="1" ht="24" customHeight="1" spans="1:1">
      <c r="A5" s="8" t="s">
        <v>8</v>
      </c>
    </row>
    <row r="6" s="144" customFormat="1" ht="35.25" customHeight="1" spans="1:1">
      <c r="A6" s="8" t="s">
        <v>9</v>
      </c>
    </row>
    <row r="7" s="144" customFormat="1" ht="24" customHeight="1" spans="1:1">
      <c r="A7" s="8" t="s">
        <v>10</v>
      </c>
    </row>
    <row r="8" s="143" customFormat="1" ht="24" customHeight="1" spans="1:1">
      <c r="A8" s="148" t="s">
        <v>11</v>
      </c>
    </row>
    <row r="9" s="144" customFormat="1" ht="24" customHeight="1" spans="1:1">
      <c r="A9" s="8" t="s">
        <v>12</v>
      </c>
    </row>
    <row r="10" s="144" customFormat="1" ht="35.25" customHeight="1" spans="1:1">
      <c r="A10" s="8" t="s">
        <v>13</v>
      </c>
    </row>
    <row r="11" s="144" customFormat="1" ht="30" customHeight="1" spans="1:1">
      <c r="A11" s="8" t="s">
        <v>14</v>
      </c>
    </row>
    <row r="12" s="144" customFormat="1" ht="30" customHeight="1" spans="1:1">
      <c r="A12" s="8" t="s">
        <v>15</v>
      </c>
    </row>
    <row r="13" s="144" customFormat="1" ht="30" customHeight="1" spans="1:1">
      <c r="A13" s="8" t="s">
        <v>16</v>
      </c>
    </row>
    <row r="14" s="144" customFormat="1" ht="24" customHeight="1" spans="1:1">
      <c r="A14" s="8" t="s">
        <v>17</v>
      </c>
    </row>
    <row r="15" s="144" customFormat="1" ht="24" customHeight="1" spans="1:1">
      <c r="A15" s="59" t="s">
        <v>18</v>
      </c>
    </row>
    <row r="16" s="144" customFormat="1" ht="24" customHeight="1" spans="1:1">
      <c r="A16" s="8" t="s">
        <v>19</v>
      </c>
    </row>
    <row r="17" s="144" customFormat="1" ht="28" customHeight="1" spans="1:1">
      <c r="A17" s="8" t="s">
        <v>20</v>
      </c>
    </row>
    <row r="18" s="144" customFormat="1" ht="40.5" customHeight="1" spans="1:1">
      <c r="A18" s="8" t="s">
        <v>21</v>
      </c>
    </row>
    <row r="19" s="144" customFormat="1" ht="40.5" customHeight="1" spans="1:1">
      <c r="A19" s="8" t="s">
        <v>22</v>
      </c>
    </row>
    <row r="20" s="144" customFormat="1" ht="30" customHeight="1" spans="1:1">
      <c r="A20" s="149" t="s">
        <v>23</v>
      </c>
    </row>
    <row r="21" s="144" customFormat="1" ht="103.5" customHeight="1" spans="1:2">
      <c r="A21" s="149" t="s">
        <v>24</v>
      </c>
      <c r="B21" s="150"/>
    </row>
    <row r="22" s="145" customFormat="1" ht="24" customHeight="1" spans="1:1">
      <c r="A22" s="149" t="s">
        <v>25</v>
      </c>
    </row>
    <row r="23" s="144" customFormat="1" ht="24" customHeight="1" spans="1:1">
      <c r="A23" s="8" t="s">
        <v>26</v>
      </c>
    </row>
    <row r="24" s="144" customFormat="1" ht="27" customHeight="1" spans="1:1">
      <c r="A24" s="8" t="s">
        <v>27</v>
      </c>
    </row>
    <row r="25" ht="39" customHeight="1" spans="1:1">
      <c r="A25" s="8" t="s">
        <v>28</v>
      </c>
    </row>
    <row r="26" ht="24" customHeight="1" spans="1:1">
      <c r="A26" s="8" t="s">
        <v>29</v>
      </c>
    </row>
  </sheetData>
  <sheetProtection algorithmName="SHA-512" hashValue="8P3x/nyx7Wdc/zWdkWaE1B+uVXv+/FMBhIZspr0QisqR/fuFthRCPk06UFdhQUQ6II1t6Rlg6GcEvtTi8zW2+g==" saltValue="kSyH0Tr+Fq1kylkxCR8vPA==" spinCount="100000" sheet="1" formatColumns="0" formatRows="0" objects="1"/>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1"/>
  <sheetViews>
    <sheetView view="pageBreakPreview" zoomScaleNormal="100" workbookViewId="0">
      <selection activeCell="C9" sqref="C9"/>
    </sheetView>
  </sheetViews>
  <sheetFormatPr defaultColWidth="8.89166666666667" defaultRowHeight="15" outlineLevelCol="2"/>
  <cols>
    <col min="1" max="1" width="6.75" style="129" customWidth="1"/>
    <col min="2" max="2" width="56.35" style="129" customWidth="1"/>
    <col min="3" max="3" width="26.3833333333333" style="129" customWidth="1"/>
    <col min="4" max="16384" width="9" style="129"/>
  </cols>
  <sheetData>
    <row r="1" ht="42" customHeight="1" spans="1:3">
      <c r="A1" s="57" t="s">
        <v>30</v>
      </c>
      <c r="B1" s="58"/>
      <c r="C1" s="58"/>
    </row>
    <row r="2" ht="24" customHeight="1" spans="1:3">
      <c r="A2" s="130" t="s">
        <v>31</v>
      </c>
      <c r="B2" s="59"/>
      <c r="C2" s="59"/>
    </row>
    <row r="3" ht="24" customHeight="1" spans="1:3">
      <c r="A3" s="131"/>
      <c r="B3" s="131"/>
      <c r="C3" s="132" t="s">
        <v>32</v>
      </c>
    </row>
    <row r="4" ht="30" customHeight="1" spans="1:3">
      <c r="A4" s="133" t="s">
        <v>33</v>
      </c>
      <c r="B4" s="134" t="s">
        <v>34</v>
      </c>
      <c r="C4" s="135" t="s">
        <v>35</v>
      </c>
    </row>
    <row r="5" ht="30" customHeight="1" spans="1:3">
      <c r="A5" s="136">
        <v>1</v>
      </c>
      <c r="B5" s="137" t="s">
        <v>36</v>
      </c>
      <c r="C5" s="138">
        <f>'2026年度汇总表'!D13</f>
        <v>15123628.8</v>
      </c>
    </row>
    <row r="6" ht="30" customHeight="1" spans="1:3">
      <c r="A6" s="136">
        <v>2</v>
      </c>
      <c r="B6" s="137" t="s">
        <v>37</v>
      </c>
      <c r="C6" s="138">
        <f>'2026年度汇总表'!D22</f>
        <v>13749272</v>
      </c>
    </row>
    <row r="7" ht="30" customHeight="1" spans="1:3">
      <c r="A7" s="136">
        <v>3</v>
      </c>
      <c r="B7" s="137" t="s">
        <v>38</v>
      </c>
      <c r="C7" s="138">
        <f>'2027年度汇总表 '!D14</f>
        <v>15123628.8</v>
      </c>
    </row>
    <row r="8" ht="30" customHeight="1" spans="1:3">
      <c r="A8" s="136">
        <v>4</v>
      </c>
      <c r="B8" s="137" t="s">
        <v>39</v>
      </c>
      <c r="C8" s="138">
        <f>'2027年度汇总表 '!D24</f>
        <v>13749272</v>
      </c>
    </row>
    <row r="9" s="128" customFormat="1" ht="30" customHeight="1" spans="1:3">
      <c r="A9" s="139">
        <v>5</v>
      </c>
      <c r="B9" s="140" t="s">
        <v>40</v>
      </c>
      <c r="C9" s="141">
        <f>SUM(C5:C8)</f>
        <v>57745801.6</v>
      </c>
    </row>
    <row r="10" ht="24.6" customHeight="1"/>
    <row r="11" ht="24.6" customHeight="1"/>
  </sheetData>
  <sheetProtection password="DAD6" sheet="1" formatColumns="0" formatRows="0" objects="1"/>
  <mergeCells count="2">
    <mergeCell ref="A1:C1"/>
    <mergeCell ref="A2:C2"/>
  </mergeCells>
  <printOptions horizontalCentered="1"/>
  <pageMargins left="0.472222222222222" right="0.472222222222222" top="0.472222222222222" bottom="0.472222222222222" header="0.472222222222222" footer="0.472222222222222"/>
  <pageSetup paperSize="9" fitToWidth="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
  <sheetViews>
    <sheetView view="pageBreakPreview" zoomScale="130" zoomScaleNormal="100" topLeftCell="A11" workbookViewId="0">
      <selection activeCell="D21" sqref="D21"/>
    </sheetView>
  </sheetViews>
  <sheetFormatPr defaultColWidth="8.89166666666667" defaultRowHeight="15" outlineLevelCol="3"/>
  <cols>
    <col min="1" max="1" width="6.75" style="105" customWidth="1"/>
    <col min="2" max="2" width="15.1333333333333" style="105" customWidth="1"/>
    <col min="3" max="3" width="45.75" style="105" customWidth="1"/>
    <col min="4" max="4" width="26.3833333333333" style="105" customWidth="1"/>
    <col min="5" max="16384" width="9" style="105"/>
  </cols>
  <sheetData>
    <row r="1" ht="42" customHeight="1" spans="1:4">
      <c r="A1" s="7" t="s">
        <v>41</v>
      </c>
      <c r="B1" s="7"/>
      <c r="C1" s="7"/>
      <c r="D1" s="7"/>
    </row>
    <row r="2" ht="24" customHeight="1" spans="1:4">
      <c r="A2" s="106" t="s">
        <v>31</v>
      </c>
      <c r="B2" s="8"/>
      <c r="C2" s="8"/>
      <c r="D2" s="8"/>
    </row>
    <row r="3" ht="24" customHeight="1" spans="1:4">
      <c r="A3" s="127"/>
      <c r="B3" s="127"/>
      <c r="C3" s="127"/>
      <c r="D3" s="107" t="s">
        <v>32</v>
      </c>
    </row>
    <row r="4" ht="30" customHeight="1" spans="1:4">
      <c r="A4" s="108" t="s">
        <v>33</v>
      </c>
      <c r="B4" s="109" t="s">
        <v>42</v>
      </c>
      <c r="C4" s="109" t="s">
        <v>43</v>
      </c>
      <c r="D4" s="110" t="s">
        <v>35</v>
      </c>
    </row>
    <row r="5" ht="30" customHeight="1" spans="1:4">
      <c r="A5" s="111">
        <v>1</v>
      </c>
      <c r="B5" s="112">
        <v>100</v>
      </c>
      <c r="C5" s="113" t="s">
        <v>44</v>
      </c>
      <c r="D5" s="114">
        <f>'第100章（应天大街长江隧道）'!E91</f>
        <v>0</v>
      </c>
    </row>
    <row r="6" ht="30" customHeight="1" spans="1:4">
      <c r="A6" s="111">
        <v>2</v>
      </c>
      <c r="B6" s="112">
        <v>200</v>
      </c>
      <c r="C6" s="113" t="s">
        <v>45</v>
      </c>
      <c r="D6" s="114">
        <f>'第200章（应天大街长江隧道）'!E7</f>
        <v>3365220</v>
      </c>
    </row>
    <row r="7" ht="30" customHeight="1" spans="1:4">
      <c r="A7" s="111">
        <v>3</v>
      </c>
      <c r="B7" s="112">
        <v>300</v>
      </c>
      <c r="C7" s="113" t="s">
        <v>46</v>
      </c>
      <c r="D7" s="114">
        <f>'第300章（应天大街长江隧道）'!E14</f>
        <v>0</v>
      </c>
    </row>
    <row r="8" ht="30" customHeight="1" spans="1:4">
      <c r="A8" s="111">
        <v>4</v>
      </c>
      <c r="B8" s="112">
        <v>400</v>
      </c>
      <c r="C8" s="113" t="s">
        <v>47</v>
      </c>
      <c r="D8" s="114">
        <f>'第400章（应天大街长江隧道）'!E8</f>
        <v>8400000</v>
      </c>
    </row>
    <row r="9" ht="30" customHeight="1" spans="1:4">
      <c r="A9" s="111">
        <v>5</v>
      </c>
      <c r="B9" s="112" t="s">
        <v>48</v>
      </c>
      <c r="C9" s="112"/>
      <c r="D9" s="114">
        <f>SUM(D5:D8)</f>
        <v>11765220</v>
      </c>
    </row>
    <row r="10" ht="30" customHeight="1" spans="1:4">
      <c r="A10" s="111">
        <v>6</v>
      </c>
      <c r="B10" s="118" t="s">
        <v>49</v>
      </c>
      <c r="C10" s="119"/>
      <c r="D10" s="114">
        <v>2000000</v>
      </c>
    </row>
    <row r="11" ht="30" customHeight="1" spans="1:4">
      <c r="A11" s="111">
        <v>7</v>
      </c>
      <c r="B11" s="118" t="s">
        <v>50</v>
      </c>
      <c r="C11" s="119"/>
      <c r="D11" s="114">
        <f>(D5+D6+D7)*4%</f>
        <v>134608.8</v>
      </c>
    </row>
    <row r="12" s="104" customFormat="1" ht="30" customHeight="1" spans="1:4">
      <c r="A12" s="111">
        <v>8</v>
      </c>
      <c r="B12" s="120" t="s">
        <v>51</v>
      </c>
      <c r="C12" s="119"/>
      <c r="D12" s="114">
        <f>61190000*0.02</f>
        <v>1223800</v>
      </c>
    </row>
    <row r="13" s="105" customFormat="1" ht="30" customHeight="1" spans="1:4">
      <c r="A13" s="111">
        <v>9</v>
      </c>
      <c r="B13" s="115" t="s">
        <v>52</v>
      </c>
      <c r="C13" s="116"/>
      <c r="D13" s="114">
        <f>SUM(D9:D12)</f>
        <v>15123628.8</v>
      </c>
    </row>
    <row r="14" ht="30" customHeight="1" spans="1:4">
      <c r="A14" s="111">
        <v>10</v>
      </c>
      <c r="B14" s="112">
        <v>100</v>
      </c>
      <c r="C14" s="113" t="s">
        <v>53</v>
      </c>
      <c r="D14" s="114">
        <f>'第100章（定淮门长江隧道）'!E71</f>
        <v>0</v>
      </c>
    </row>
    <row r="15" ht="30" customHeight="1" spans="1:4">
      <c r="A15" s="111">
        <v>11</v>
      </c>
      <c r="B15" s="112">
        <v>200</v>
      </c>
      <c r="C15" s="113" t="s">
        <v>54</v>
      </c>
      <c r="D15" s="114">
        <f>'第200章（定淮门长江隧道） '!E7</f>
        <v>2656800</v>
      </c>
    </row>
    <row r="16" ht="30" customHeight="1" spans="1:4">
      <c r="A16" s="111">
        <v>12</v>
      </c>
      <c r="B16" s="112">
        <v>300</v>
      </c>
      <c r="C16" s="113" t="s">
        <v>55</v>
      </c>
      <c r="D16" s="114">
        <f>'第300章（定淮门长江隧道）'!E16</f>
        <v>0</v>
      </c>
    </row>
    <row r="17" ht="30" customHeight="1" spans="1:4">
      <c r="A17" s="111">
        <v>13</v>
      </c>
      <c r="B17" s="112">
        <v>400</v>
      </c>
      <c r="C17" s="113" t="s">
        <v>56</v>
      </c>
      <c r="D17" s="114">
        <f>'第400章（定淮门长江隧道）'!E8</f>
        <v>8900000</v>
      </c>
    </row>
    <row r="18" ht="30" customHeight="1" spans="1:4">
      <c r="A18" s="111">
        <v>14</v>
      </c>
      <c r="B18" s="112" t="s">
        <v>57</v>
      </c>
      <c r="C18" s="112"/>
      <c r="D18" s="114">
        <f>SUM(D14:D17)</f>
        <v>11556800</v>
      </c>
    </row>
    <row r="19" ht="30" customHeight="1" spans="1:4">
      <c r="A19" s="111">
        <v>15</v>
      </c>
      <c r="B19" s="118" t="s">
        <v>58</v>
      </c>
      <c r="C19" s="119"/>
      <c r="D19" s="114">
        <v>600000</v>
      </c>
    </row>
    <row r="20" ht="30" customHeight="1" spans="1:4">
      <c r="A20" s="111">
        <v>16</v>
      </c>
      <c r="B20" s="118" t="s">
        <v>59</v>
      </c>
      <c r="C20" s="119"/>
      <c r="D20" s="114">
        <f>(D14+D15+D16)*4%</f>
        <v>106272</v>
      </c>
    </row>
    <row r="21" s="105" customFormat="1" ht="35" customHeight="1" spans="1:4">
      <c r="A21" s="111">
        <v>17</v>
      </c>
      <c r="B21" s="122" t="s">
        <v>60</v>
      </c>
      <c r="C21" s="119"/>
      <c r="D21" s="114">
        <f>74310000*0.02</f>
        <v>1486200</v>
      </c>
    </row>
    <row r="22" ht="30" customHeight="1" spans="1:4">
      <c r="A22" s="123">
        <v>18</v>
      </c>
      <c r="B22" s="124" t="s">
        <v>61</v>
      </c>
      <c r="C22" s="125"/>
      <c r="D22" s="126">
        <f>SUM(D18:D21)</f>
        <v>13749272</v>
      </c>
    </row>
    <row r="23" ht="24.6" customHeight="1"/>
    <row r="24" ht="24.6" customHeight="1"/>
  </sheetData>
  <sheetProtection algorithmName="SHA-512" hashValue="EYXs2tUdF9STjvkS0Re/8lVj7+e6M1IyvnI7ChMjfPVr/YJPht/zOlFR4YEm6YcBiWwg7Jzd8q3ytM2q1GfFRg==" saltValue="pMskj+Iv5uY80eSFjCHI7A==" spinCount="100000" sheet="1" formatColumns="0" formatRows="0" objects="1"/>
  <mergeCells count="12">
    <mergeCell ref="A1:D1"/>
    <mergeCell ref="A2:D2"/>
    <mergeCell ref="B9:C9"/>
    <mergeCell ref="B10:C10"/>
    <mergeCell ref="B11:C11"/>
    <mergeCell ref="B12:C12"/>
    <mergeCell ref="B13:C13"/>
    <mergeCell ref="B18:C18"/>
    <mergeCell ref="B19:C19"/>
    <mergeCell ref="B20:C20"/>
    <mergeCell ref="B21:C21"/>
    <mergeCell ref="B22:C22"/>
  </mergeCells>
  <printOptions horizontalCentered="1"/>
  <pageMargins left="0.472222222222222" right="0.472222222222222" top="0.472222222222222" bottom="0.472222222222222" header="0.472222222222222" footer="0.472222222222222"/>
  <pageSetup paperSize="9" fitToWidth="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view="pageBreakPreview" zoomScale="115" zoomScaleNormal="110" topLeftCell="A10" workbookViewId="0">
      <selection activeCell="D19" sqref="D19"/>
    </sheetView>
  </sheetViews>
  <sheetFormatPr defaultColWidth="8.89166666666667" defaultRowHeight="15" outlineLevelCol="3"/>
  <cols>
    <col min="1" max="1" width="6.75" style="105" customWidth="1"/>
    <col min="2" max="2" width="15.1333333333333" style="105" customWidth="1"/>
    <col min="3" max="3" width="45.75" style="105" customWidth="1"/>
    <col min="4" max="4" width="26.3833333333333" style="105" customWidth="1"/>
    <col min="5" max="16384" width="9" style="105"/>
  </cols>
  <sheetData>
    <row r="1" ht="42" customHeight="1" spans="1:4">
      <c r="A1" s="7" t="s">
        <v>62</v>
      </c>
      <c r="B1" s="7"/>
      <c r="C1" s="7"/>
      <c r="D1" s="7"/>
    </row>
    <row r="2" ht="24" customHeight="1" spans="1:4">
      <c r="A2" s="106" t="s">
        <v>31</v>
      </c>
      <c r="B2" s="8"/>
      <c r="C2" s="8"/>
      <c r="D2" s="8"/>
    </row>
    <row r="3" ht="24" customHeight="1" spans="1:4">
      <c r="A3" s="8"/>
      <c r="B3" s="8"/>
      <c r="C3" s="8"/>
      <c r="D3" s="107" t="s">
        <v>32</v>
      </c>
    </row>
    <row r="4" ht="30" customHeight="1" spans="1:4">
      <c r="A4" s="108" t="s">
        <v>33</v>
      </c>
      <c r="B4" s="109" t="s">
        <v>42</v>
      </c>
      <c r="C4" s="109" t="s">
        <v>43</v>
      </c>
      <c r="D4" s="110" t="s">
        <v>35</v>
      </c>
    </row>
    <row r="5" ht="30" customHeight="1" spans="1:4">
      <c r="A5" s="111">
        <v>1</v>
      </c>
      <c r="B5" s="112">
        <v>100</v>
      </c>
      <c r="C5" s="113" t="s">
        <v>44</v>
      </c>
      <c r="D5" s="114">
        <f>'第100章（应天大街长江隧道）'!E91</f>
        <v>0</v>
      </c>
    </row>
    <row r="6" ht="30" customHeight="1" spans="1:4">
      <c r="A6" s="111">
        <v>2</v>
      </c>
      <c r="B6" s="112">
        <v>200</v>
      </c>
      <c r="C6" s="113" t="s">
        <v>45</v>
      </c>
      <c r="D6" s="114">
        <f>'第200章（应天大街长江隧道）'!E7</f>
        <v>3365220</v>
      </c>
    </row>
    <row r="7" ht="30" customHeight="1" spans="1:4">
      <c r="A7" s="111">
        <v>3</v>
      </c>
      <c r="B7" s="112">
        <v>300</v>
      </c>
      <c r="C7" s="113" t="s">
        <v>46</v>
      </c>
      <c r="D7" s="114">
        <f>'第300章（应天大街长江隧道）'!E14</f>
        <v>0</v>
      </c>
    </row>
    <row r="8" ht="30" customHeight="1" spans="1:4">
      <c r="A8" s="111">
        <v>4</v>
      </c>
      <c r="B8" s="112">
        <v>400</v>
      </c>
      <c r="C8" s="113" t="s">
        <v>47</v>
      </c>
      <c r="D8" s="114">
        <f>'第400章（应天大街长江隧道）'!E8</f>
        <v>8400000</v>
      </c>
    </row>
    <row r="9" ht="30" customHeight="1" spans="1:4">
      <c r="A9" s="111">
        <v>5</v>
      </c>
      <c r="B9" s="115" t="s">
        <v>63</v>
      </c>
      <c r="C9" s="116"/>
      <c r="D9" s="117"/>
    </row>
    <row r="10" ht="30" customHeight="1" spans="1:4">
      <c r="A10" s="111">
        <v>6</v>
      </c>
      <c r="B10" s="112" t="s">
        <v>64</v>
      </c>
      <c r="C10" s="112"/>
      <c r="D10" s="114">
        <f>(D5+D7)*D9+(D6+D8)</f>
        <v>11765220</v>
      </c>
    </row>
    <row r="11" ht="30" customHeight="1" spans="1:4">
      <c r="A11" s="111">
        <v>7</v>
      </c>
      <c r="B11" s="118" t="s">
        <v>65</v>
      </c>
      <c r="C11" s="119"/>
      <c r="D11" s="114">
        <v>2000000</v>
      </c>
    </row>
    <row r="12" ht="30" customHeight="1" spans="1:4">
      <c r="A12" s="111">
        <v>8</v>
      </c>
      <c r="B12" s="118" t="s">
        <v>66</v>
      </c>
      <c r="C12" s="119"/>
      <c r="D12" s="114">
        <f>((D5+D7)*D9+D6)*4%</f>
        <v>134608.8</v>
      </c>
    </row>
    <row r="13" s="104" customFormat="1" ht="30" customHeight="1" spans="1:4">
      <c r="A13" s="111">
        <v>9</v>
      </c>
      <c r="B13" s="120" t="s">
        <v>67</v>
      </c>
      <c r="C13" s="119"/>
      <c r="D13" s="114">
        <f>61190000*0.02</f>
        <v>1223800</v>
      </c>
    </row>
    <row r="14" s="105" customFormat="1" ht="30" customHeight="1" spans="1:4">
      <c r="A14" s="111">
        <v>10</v>
      </c>
      <c r="B14" s="115" t="s">
        <v>68</v>
      </c>
      <c r="C14" s="116"/>
      <c r="D14" s="114">
        <f>SUM(D10:D13)</f>
        <v>15123628.8</v>
      </c>
    </row>
    <row r="15" ht="30" customHeight="1" spans="1:4">
      <c r="A15" s="111">
        <v>11</v>
      </c>
      <c r="B15" s="112">
        <v>100</v>
      </c>
      <c r="C15" s="113" t="s">
        <v>53</v>
      </c>
      <c r="D15" s="114">
        <f>'第100章（定淮门长江隧道）'!E71</f>
        <v>0</v>
      </c>
    </row>
    <row r="16" ht="30" customHeight="1" spans="1:4">
      <c r="A16" s="111">
        <v>12</v>
      </c>
      <c r="B16" s="112">
        <v>200</v>
      </c>
      <c r="C16" s="112" t="s">
        <v>69</v>
      </c>
      <c r="D16" s="114">
        <f>'第200章（定淮门长江隧道） '!E7</f>
        <v>2656800</v>
      </c>
    </row>
    <row r="17" ht="30" customHeight="1" spans="1:4">
      <c r="A17" s="111">
        <v>13</v>
      </c>
      <c r="B17" s="112">
        <v>300</v>
      </c>
      <c r="C17" s="113" t="s">
        <v>55</v>
      </c>
      <c r="D17" s="114">
        <f>'第300章（定淮门长江隧道）'!E16</f>
        <v>0</v>
      </c>
    </row>
    <row r="18" ht="30" customHeight="1" spans="1:4">
      <c r="A18" s="111">
        <v>14</v>
      </c>
      <c r="B18" s="112">
        <v>400</v>
      </c>
      <c r="C18" s="113" t="s">
        <v>56</v>
      </c>
      <c r="D18" s="114">
        <f>'第400章（定淮门长江隧道）'!E8</f>
        <v>8900000</v>
      </c>
    </row>
    <row r="19" ht="30" customHeight="1" spans="1:4">
      <c r="A19" s="111">
        <v>15</v>
      </c>
      <c r="B19" s="115" t="s">
        <v>70</v>
      </c>
      <c r="C19" s="116"/>
      <c r="D19" s="121">
        <f>D9</f>
        <v>0</v>
      </c>
    </row>
    <row r="20" ht="30" customHeight="1" spans="1:4">
      <c r="A20" s="111">
        <v>16</v>
      </c>
      <c r="B20" s="112" t="s">
        <v>71</v>
      </c>
      <c r="C20" s="112"/>
      <c r="D20" s="114">
        <f>(D15+D17)*D19+(D16+D18)</f>
        <v>11556800</v>
      </c>
    </row>
    <row r="21" ht="30" customHeight="1" spans="1:4">
      <c r="A21" s="111">
        <v>17</v>
      </c>
      <c r="B21" s="118" t="s">
        <v>72</v>
      </c>
      <c r="C21" s="119"/>
      <c r="D21" s="114">
        <v>600000</v>
      </c>
    </row>
    <row r="22" ht="30" customHeight="1" spans="1:4">
      <c r="A22" s="111">
        <v>18</v>
      </c>
      <c r="B22" s="118" t="s">
        <v>73</v>
      </c>
      <c r="C22" s="119"/>
      <c r="D22" s="114">
        <f>((D15+D17)*D19+D16)*4%</f>
        <v>106272</v>
      </c>
    </row>
    <row r="23" s="105" customFormat="1" ht="30" customHeight="1" spans="1:4">
      <c r="A23" s="111">
        <v>19</v>
      </c>
      <c r="B23" s="122" t="s">
        <v>74</v>
      </c>
      <c r="C23" s="119"/>
      <c r="D23" s="114">
        <f>74310000*0.02</f>
        <v>1486200</v>
      </c>
    </row>
    <row r="24" ht="30" customHeight="1" spans="1:4">
      <c r="A24" s="123">
        <v>20</v>
      </c>
      <c r="B24" s="124" t="s">
        <v>75</v>
      </c>
      <c r="C24" s="125"/>
      <c r="D24" s="126">
        <f>SUM(D20:D23)</f>
        <v>13749272</v>
      </c>
    </row>
    <row r="25" ht="24.6" customHeight="1"/>
    <row r="26" ht="24.6" customHeight="1"/>
  </sheetData>
  <sheetProtection algorithmName="SHA-512" hashValue="vmt7gzBnIdya2qyvVT5TsLfcQSl+bQLqb12BaN8hQpZgcJFrbNfGtNcuNbd4WrnUPqT0BD5QhO2SBVox+29XEw==" saltValue="1Zzrh868cUvJVCdeIA/aDw==" spinCount="100000" sheet="1" formatColumns="0" formatRows="0" objects="1"/>
  <mergeCells count="14">
    <mergeCell ref="A1:D1"/>
    <mergeCell ref="A2:D2"/>
    <mergeCell ref="B9:C9"/>
    <mergeCell ref="B10:C10"/>
    <mergeCell ref="B11:C11"/>
    <mergeCell ref="B12:C12"/>
    <mergeCell ref="B13:C13"/>
    <mergeCell ref="B14:C14"/>
    <mergeCell ref="B19:C19"/>
    <mergeCell ref="B20:C20"/>
    <mergeCell ref="B21:C21"/>
    <mergeCell ref="B22:C22"/>
    <mergeCell ref="B23:C23"/>
    <mergeCell ref="B24:C24"/>
  </mergeCells>
  <dataValidations count="1">
    <dataValidation type="decimal" operator="lessThanOrEqual" allowBlank="1" showInputMessage="1" showErrorMessage="1" sqref="D9">
      <formula1>0.995</formula1>
    </dataValidation>
  </dataValidations>
  <printOptions horizontalCentered="1"/>
  <pageMargins left="0.472222222222222" right="0.472222222222222" top="0.472222222222222" bottom="0.472222222222222" header="0.472222222222222" footer="0.472222222222222"/>
  <pageSetup paperSize="9" fitToWidth="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view="pageBreakPreview" zoomScaleNormal="120" workbookViewId="0">
      <selection activeCell="M7" sqref="M7"/>
    </sheetView>
  </sheetViews>
  <sheetFormatPr defaultColWidth="8.89166666666667" defaultRowHeight="15" outlineLevelCol="6"/>
  <cols>
    <col min="1" max="1" width="7.25" style="91" customWidth="1"/>
    <col min="2" max="2" width="16.25" style="91" customWidth="1"/>
    <col min="3" max="3" width="35" style="91" customWidth="1"/>
    <col min="4" max="4" width="5.63333333333333" style="91" customWidth="1"/>
    <col min="5" max="5" width="8.38333333333333" style="91" customWidth="1"/>
    <col min="6" max="6" width="10.5" style="91" customWidth="1"/>
    <col min="7" max="7" width="11.5" style="91" customWidth="1"/>
    <col min="8" max="16384" width="9" style="91"/>
  </cols>
  <sheetData>
    <row r="1" ht="42" customHeight="1" spans="1:7">
      <c r="A1" s="57" t="s">
        <v>76</v>
      </c>
      <c r="B1" s="58"/>
      <c r="C1" s="58"/>
      <c r="D1" s="58"/>
      <c r="E1" s="58"/>
      <c r="F1" s="58"/>
      <c r="G1" s="58"/>
    </row>
    <row r="2" ht="24" customHeight="1" spans="1:7">
      <c r="A2" s="59" t="str">
        <f>汇总表!A2</f>
        <v>项目名称： 南京应天大街长江隧道及定淮门长江隧道日常运营养护服务（2026-2027年度）</v>
      </c>
      <c r="B2" s="59"/>
      <c r="C2" s="59"/>
      <c r="D2" s="59"/>
      <c r="E2" s="59"/>
      <c r="F2" s="59"/>
      <c r="G2" s="59"/>
    </row>
    <row r="3" ht="24" customHeight="1" spans="1:7">
      <c r="A3" s="60"/>
      <c r="B3" s="60"/>
      <c r="C3" s="60"/>
      <c r="D3" s="60"/>
      <c r="E3" s="60"/>
      <c r="F3" s="92" t="str">
        <f>汇总表!C3</f>
        <v>货币单位：人民币元</v>
      </c>
      <c r="G3" s="92"/>
    </row>
    <row r="4" ht="30" customHeight="1" spans="1:7">
      <c r="A4" s="62" t="s">
        <v>77</v>
      </c>
      <c r="B4" s="62" t="s">
        <v>78</v>
      </c>
      <c r="C4" s="62" t="s">
        <v>79</v>
      </c>
      <c r="D4" s="62" t="s">
        <v>80</v>
      </c>
      <c r="E4" s="62" t="s">
        <v>81</v>
      </c>
      <c r="F4" s="63" t="s">
        <v>82</v>
      </c>
      <c r="G4" s="63" t="s">
        <v>83</v>
      </c>
    </row>
    <row r="5" ht="30" customHeight="1" spans="1:7">
      <c r="A5" s="93" t="s">
        <v>84</v>
      </c>
      <c r="B5" s="94" t="s">
        <v>85</v>
      </c>
      <c r="C5" s="94"/>
      <c r="D5" s="93"/>
      <c r="E5" s="93"/>
      <c r="F5" s="76"/>
      <c r="G5" s="76"/>
    </row>
    <row r="6" s="86" customFormat="1" ht="58.5" customHeight="1" spans="1:7">
      <c r="A6" s="158" t="s">
        <v>86</v>
      </c>
      <c r="B6" s="65" t="s">
        <v>87</v>
      </c>
      <c r="C6" s="66" t="s">
        <v>88</v>
      </c>
      <c r="D6" s="13" t="s">
        <v>89</v>
      </c>
      <c r="E6" s="51">
        <v>1.861</v>
      </c>
      <c r="F6" s="95"/>
      <c r="G6" s="85">
        <f>IF(E6="","",ROUND(E6*F6,2))</f>
        <v>0</v>
      </c>
    </row>
    <row r="7" s="86" customFormat="1" ht="75" customHeight="1" spans="1:7">
      <c r="A7" s="158" t="s">
        <v>90</v>
      </c>
      <c r="B7" s="66" t="s">
        <v>91</v>
      </c>
      <c r="C7" s="66" t="s">
        <v>92</v>
      </c>
      <c r="D7" s="13" t="s">
        <v>89</v>
      </c>
      <c r="E7" s="51">
        <v>1.861</v>
      </c>
      <c r="F7" s="95"/>
      <c r="G7" s="85">
        <f t="shared" ref="G7:G38" si="0">IF(E7="","",ROUND(E7*F7,2))</f>
        <v>0</v>
      </c>
    </row>
    <row r="8" s="86" customFormat="1" ht="75" customHeight="1" spans="1:7">
      <c r="A8" s="158" t="s">
        <v>93</v>
      </c>
      <c r="B8" s="66" t="s">
        <v>94</v>
      </c>
      <c r="C8" s="66" t="s">
        <v>95</v>
      </c>
      <c r="D8" s="13" t="s">
        <v>89</v>
      </c>
      <c r="E8" s="51">
        <v>1.861</v>
      </c>
      <c r="F8" s="95"/>
      <c r="G8" s="85">
        <f t="shared" si="0"/>
        <v>0</v>
      </c>
    </row>
    <row r="9" s="86" customFormat="1" ht="75" customHeight="1" spans="1:7">
      <c r="A9" s="158" t="s">
        <v>96</v>
      </c>
      <c r="B9" s="66" t="s">
        <v>97</v>
      </c>
      <c r="C9" s="66" t="s">
        <v>98</v>
      </c>
      <c r="D9" s="13" t="s">
        <v>89</v>
      </c>
      <c r="E9" s="51">
        <v>1.861</v>
      </c>
      <c r="F9" s="95"/>
      <c r="G9" s="85">
        <f t="shared" si="0"/>
        <v>0</v>
      </c>
    </row>
    <row r="10" s="86" customFormat="1" ht="33" customHeight="1" spans="1:7">
      <c r="A10" s="64" t="s">
        <v>99</v>
      </c>
      <c r="B10" s="65" t="s">
        <v>100</v>
      </c>
      <c r="C10" s="66"/>
      <c r="D10" s="13"/>
      <c r="E10" s="51"/>
      <c r="F10" s="95"/>
      <c r="G10" s="85" t="str">
        <f t="shared" si="0"/>
        <v/>
      </c>
    </row>
    <row r="11" s="86" customFormat="1" ht="57" customHeight="1" spans="1:7">
      <c r="A11" s="158" t="s">
        <v>86</v>
      </c>
      <c r="B11" s="65" t="s">
        <v>101</v>
      </c>
      <c r="C11" s="14" t="s">
        <v>102</v>
      </c>
      <c r="D11" s="13" t="s">
        <v>89</v>
      </c>
      <c r="E11" s="51">
        <v>1.861</v>
      </c>
      <c r="F11" s="95"/>
      <c r="G11" s="85">
        <f t="shared" si="0"/>
        <v>0</v>
      </c>
    </row>
    <row r="12" s="86" customFormat="1" ht="54" customHeight="1" spans="1:7">
      <c r="A12" s="158" t="s">
        <v>90</v>
      </c>
      <c r="B12" s="65" t="s">
        <v>103</v>
      </c>
      <c r="C12" s="14" t="s">
        <v>104</v>
      </c>
      <c r="D12" s="13" t="s">
        <v>89</v>
      </c>
      <c r="E12" s="51">
        <v>1.861</v>
      </c>
      <c r="F12" s="95"/>
      <c r="G12" s="85">
        <f t="shared" si="0"/>
        <v>0</v>
      </c>
    </row>
    <row r="13" ht="33" customHeight="1" spans="1:7">
      <c r="A13" s="64" t="s">
        <v>105</v>
      </c>
      <c r="B13" s="66" t="s">
        <v>106</v>
      </c>
      <c r="C13" s="66"/>
      <c r="D13" s="13"/>
      <c r="E13" s="51"/>
      <c r="F13" s="95"/>
      <c r="G13" s="85" t="str">
        <f t="shared" si="0"/>
        <v/>
      </c>
    </row>
    <row r="14" ht="60" customHeight="1" spans="1:7">
      <c r="A14" s="158" t="s">
        <v>86</v>
      </c>
      <c r="B14" s="66" t="s">
        <v>107</v>
      </c>
      <c r="C14" s="96" t="s">
        <v>108</v>
      </c>
      <c r="D14" s="13" t="s">
        <v>89</v>
      </c>
      <c r="E14" s="51">
        <f>1.331</f>
        <v>1.331</v>
      </c>
      <c r="F14" s="50"/>
      <c r="G14" s="85">
        <f t="shared" si="0"/>
        <v>0</v>
      </c>
    </row>
    <row r="15" ht="60" customHeight="1" spans="1:7">
      <c r="A15" s="158" t="s">
        <v>90</v>
      </c>
      <c r="B15" s="66" t="s">
        <v>109</v>
      </c>
      <c r="C15" s="96" t="s">
        <v>110</v>
      </c>
      <c r="D15" s="13" t="s">
        <v>89</v>
      </c>
      <c r="E15" s="51">
        <f>0.53</f>
        <v>0.53</v>
      </c>
      <c r="F15" s="50"/>
      <c r="G15" s="85">
        <f t="shared" si="0"/>
        <v>0</v>
      </c>
    </row>
    <row r="16" ht="30" customHeight="1" spans="1:7">
      <c r="A16" s="93" t="s">
        <v>111</v>
      </c>
      <c r="B16" s="94" t="s">
        <v>112</v>
      </c>
      <c r="C16" s="94"/>
      <c r="D16" s="93"/>
      <c r="E16" s="97"/>
      <c r="F16" s="98"/>
      <c r="G16" s="85" t="str">
        <f t="shared" si="0"/>
        <v/>
      </c>
    </row>
    <row r="17" ht="56.25" customHeight="1" spans="1:7">
      <c r="A17" s="159" t="s">
        <v>86</v>
      </c>
      <c r="B17" s="94" t="s">
        <v>113</v>
      </c>
      <c r="C17" s="94" t="s">
        <v>114</v>
      </c>
      <c r="D17" s="93" t="s">
        <v>115</v>
      </c>
      <c r="E17" s="97">
        <v>963</v>
      </c>
      <c r="F17" s="98"/>
      <c r="G17" s="85">
        <f t="shared" si="0"/>
        <v>0</v>
      </c>
    </row>
    <row r="18" ht="78" customHeight="1" spans="1:7">
      <c r="A18" s="159" t="s">
        <v>90</v>
      </c>
      <c r="B18" s="94" t="s">
        <v>116</v>
      </c>
      <c r="C18" s="94" t="s">
        <v>117</v>
      </c>
      <c r="D18" s="93" t="s">
        <v>115</v>
      </c>
      <c r="E18" s="97">
        <v>18808.69</v>
      </c>
      <c r="F18" s="98"/>
      <c r="G18" s="85">
        <f t="shared" si="0"/>
        <v>0</v>
      </c>
    </row>
    <row r="19" ht="55.5" customHeight="1" spans="1:7">
      <c r="A19" s="159" t="s">
        <v>93</v>
      </c>
      <c r="B19" s="94" t="s">
        <v>118</v>
      </c>
      <c r="C19" s="94" t="s">
        <v>119</v>
      </c>
      <c r="D19" s="93" t="s">
        <v>120</v>
      </c>
      <c r="E19" s="97">
        <v>7140</v>
      </c>
      <c r="F19" s="98"/>
      <c r="G19" s="85">
        <f t="shared" si="0"/>
        <v>0</v>
      </c>
    </row>
    <row r="20" ht="71.25" customHeight="1" spans="1:7">
      <c r="A20" s="159" t="s">
        <v>96</v>
      </c>
      <c r="B20" s="94" t="s">
        <v>121</v>
      </c>
      <c r="C20" s="94" t="s">
        <v>122</v>
      </c>
      <c r="D20" s="84" t="s">
        <v>123</v>
      </c>
      <c r="E20" s="51">
        <v>1</v>
      </c>
      <c r="F20" s="98"/>
      <c r="G20" s="85">
        <f t="shared" si="0"/>
        <v>0</v>
      </c>
    </row>
    <row r="21" ht="73" customHeight="1" spans="1:7">
      <c r="A21" s="159" t="s">
        <v>124</v>
      </c>
      <c r="B21" s="94" t="s">
        <v>125</v>
      </c>
      <c r="C21" s="94" t="s">
        <v>126</v>
      </c>
      <c r="D21" s="93" t="s">
        <v>127</v>
      </c>
      <c r="E21" s="97">
        <v>4</v>
      </c>
      <c r="F21" s="98"/>
      <c r="G21" s="85">
        <f t="shared" si="0"/>
        <v>0</v>
      </c>
    </row>
    <row r="22" ht="71.25" customHeight="1" spans="1:7">
      <c r="A22" s="159" t="s">
        <v>128</v>
      </c>
      <c r="B22" s="94" t="s">
        <v>129</v>
      </c>
      <c r="C22" s="94" t="s">
        <v>130</v>
      </c>
      <c r="D22" s="93" t="s">
        <v>115</v>
      </c>
      <c r="E22" s="97">
        <v>512.4</v>
      </c>
      <c r="F22" s="98"/>
      <c r="G22" s="85">
        <f t="shared" si="0"/>
        <v>0</v>
      </c>
    </row>
    <row r="23" ht="58.5" customHeight="1" spans="1:7">
      <c r="A23" s="159" t="s">
        <v>131</v>
      </c>
      <c r="B23" s="94" t="s">
        <v>132</v>
      </c>
      <c r="C23" s="94" t="s">
        <v>133</v>
      </c>
      <c r="D23" s="93" t="s">
        <v>115</v>
      </c>
      <c r="E23" s="97">
        <v>14.52</v>
      </c>
      <c r="F23" s="98"/>
      <c r="G23" s="85">
        <f t="shared" si="0"/>
        <v>0</v>
      </c>
    </row>
    <row r="24" ht="30" customHeight="1" spans="1:7">
      <c r="A24" s="93" t="s">
        <v>134</v>
      </c>
      <c r="B24" s="94" t="s">
        <v>135</v>
      </c>
      <c r="C24" s="94"/>
      <c r="D24" s="93"/>
      <c r="E24" s="97"/>
      <c r="F24" s="98"/>
      <c r="G24" s="85" t="str">
        <f t="shared" si="0"/>
        <v/>
      </c>
    </row>
    <row r="25" ht="30" customHeight="1" spans="1:7">
      <c r="A25" s="159" t="s">
        <v>86</v>
      </c>
      <c r="B25" s="94" t="s">
        <v>136</v>
      </c>
      <c r="C25" s="94"/>
      <c r="D25" s="93"/>
      <c r="E25" s="97"/>
      <c r="F25" s="98"/>
      <c r="G25" s="85" t="str">
        <f t="shared" si="0"/>
        <v/>
      </c>
    </row>
    <row r="26" ht="59.25" customHeight="1" spans="1:7">
      <c r="A26" s="159" t="s">
        <v>137</v>
      </c>
      <c r="B26" s="99" t="s">
        <v>138</v>
      </c>
      <c r="C26" s="94" t="s">
        <v>139</v>
      </c>
      <c r="D26" s="93" t="s">
        <v>89</v>
      </c>
      <c r="E26" s="97">
        <f t="shared" ref="E26:E32" si="1">8.32</f>
        <v>8.32</v>
      </c>
      <c r="F26" s="98"/>
      <c r="G26" s="85">
        <f t="shared" si="0"/>
        <v>0</v>
      </c>
    </row>
    <row r="27" ht="59.25" customHeight="1" spans="1:7">
      <c r="A27" s="159" t="s">
        <v>140</v>
      </c>
      <c r="B27" s="94" t="s">
        <v>141</v>
      </c>
      <c r="C27" s="94" t="s">
        <v>142</v>
      </c>
      <c r="D27" s="93" t="s">
        <v>89</v>
      </c>
      <c r="E27" s="97">
        <f t="shared" si="1"/>
        <v>8.32</v>
      </c>
      <c r="F27" s="98"/>
      <c r="G27" s="85">
        <f t="shared" si="0"/>
        <v>0</v>
      </c>
    </row>
    <row r="28" ht="71" customHeight="1" spans="1:7">
      <c r="A28" s="159" t="s">
        <v>143</v>
      </c>
      <c r="B28" s="94" t="s">
        <v>144</v>
      </c>
      <c r="C28" s="94" t="s">
        <v>145</v>
      </c>
      <c r="D28" s="93" t="s">
        <v>115</v>
      </c>
      <c r="E28" s="97">
        <f>58205</f>
        <v>58205</v>
      </c>
      <c r="F28" s="98"/>
      <c r="G28" s="85">
        <f t="shared" si="0"/>
        <v>0</v>
      </c>
    </row>
    <row r="29" ht="66.75" customHeight="1" spans="1:7">
      <c r="A29" s="159" t="s">
        <v>146</v>
      </c>
      <c r="B29" s="94" t="s">
        <v>147</v>
      </c>
      <c r="C29" s="94" t="s">
        <v>148</v>
      </c>
      <c r="D29" s="93" t="s">
        <v>89</v>
      </c>
      <c r="E29" s="97">
        <f t="shared" si="1"/>
        <v>8.32</v>
      </c>
      <c r="F29" s="98"/>
      <c r="G29" s="85">
        <f t="shared" si="0"/>
        <v>0</v>
      </c>
    </row>
    <row r="30" ht="30" customHeight="1" spans="1:7">
      <c r="A30" s="159" t="s">
        <v>90</v>
      </c>
      <c r="B30" s="94" t="s">
        <v>149</v>
      </c>
      <c r="C30" s="94"/>
      <c r="D30" s="93"/>
      <c r="E30" s="97"/>
      <c r="F30" s="98"/>
      <c r="G30" s="85" t="str">
        <f t="shared" si="0"/>
        <v/>
      </c>
    </row>
    <row r="31" s="87" customFormat="1" ht="58" customHeight="1" spans="1:7">
      <c r="A31" s="160" t="s">
        <v>137</v>
      </c>
      <c r="B31" s="16" t="s">
        <v>150</v>
      </c>
      <c r="C31" s="14" t="s">
        <v>151</v>
      </c>
      <c r="D31" s="13" t="s">
        <v>89</v>
      </c>
      <c r="E31" s="51">
        <f t="shared" si="1"/>
        <v>8.32</v>
      </c>
      <c r="F31" s="50"/>
      <c r="G31" s="85">
        <f t="shared" si="0"/>
        <v>0</v>
      </c>
    </row>
    <row r="32" s="88" customFormat="1" ht="76" customHeight="1" spans="1:7">
      <c r="A32" s="160" t="s">
        <v>140</v>
      </c>
      <c r="B32" s="16" t="s">
        <v>152</v>
      </c>
      <c r="C32" s="14" t="s">
        <v>153</v>
      </c>
      <c r="D32" s="13" t="s">
        <v>89</v>
      </c>
      <c r="E32" s="51">
        <f t="shared" si="1"/>
        <v>8.32</v>
      </c>
      <c r="F32" s="50"/>
      <c r="G32" s="85">
        <f t="shared" si="0"/>
        <v>0</v>
      </c>
    </row>
    <row r="33" ht="59.25" customHeight="1" spans="1:7">
      <c r="A33" s="159" t="s">
        <v>93</v>
      </c>
      <c r="B33" s="94" t="s">
        <v>154</v>
      </c>
      <c r="C33" s="94" t="s">
        <v>155</v>
      </c>
      <c r="D33" s="93" t="s">
        <v>115</v>
      </c>
      <c r="E33" s="97">
        <v>40228</v>
      </c>
      <c r="F33" s="98"/>
      <c r="G33" s="85">
        <f t="shared" si="0"/>
        <v>0</v>
      </c>
    </row>
    <row r="34" ht="59.25" customHeight="1" spans="1:7">
      <c r="A34" s="159" t="s">
        <v>96</v>
      </c>
      <c r="B34" s="94" t="s">
        <v>156</v>
      </c>
      <c r="C34" s="94" t="s">
        <v>157</v>
      </c>
      <c r="D34" s="93" t="s">
        <v>115</v>
      </c>
      <c r="E34" s="97">
        <v>12800</v>
      </c>
      <c r="F34" s="98"/>
      <c r="G34" s="85">
        <f t="shared" si="0"/>
        <v>0</v>
      </c>
    </row>
    <row r="35" ht="59.25" customHeight="1" spans="1:7">
      <c r="A35" s="159" t="s">
        <v>124</v>
      </c>
      <c r="B35" s="94" t="s">
        <v>158</v>
      </c>
      <c r="C35" s="94" t="s">
        <v>159</v>
      </c>
      <c r="D35" s="93" t="s">
        <v>115</v>
      </c>
      <c r="E35" s="97">
        <v>83232</v>
      </c>
      <c r="F35" s="98"/>
      <c r="G35" s="85">
        <f t="shared" si="0"/>
        <v>0</v>
      </c>
    </row>
    <row r="36" ht="72.75" customHeight="1" spans="1:7">
      <c r="A36" s="159" t="s">
        <v>128</v>
      </c>
      <c r="B36" s="94" t="s">
        <v>160</v>
      </c>
      <c r="C36" s="94" t="s">
        <v>161</v>
      </c>
      <c r="D36" s="93" t="s">
        <v>162</v>
      </c>
      <c r="E36" s="97">
        <v>1</v>
      </c>
      <c r="F36" s="98"/>
      <c r="G36" s="85">
        <f t="shared" si="0"/>
        <v>0</v>
      </c>
    </row>
    <row r="37" s="89" customFormat="1" ht="76" customHeight="1" spans="1:7">
      <c r="A37" s="160" t="s">
        <v>131</v>
      </c>
      <c r="B37" s="16" t="s">
        <v>163</v>
      </c>
      <c r="C37" s="14" t="s">
        <v>164</v>
      </c>
      <c r="D37" s="84" t="s">
        <v>123</v>
      </c>
      <c r="E37" s="51">
        <v>1</v>
      </c>
      <c r="F37" s="50"/>
      <c r="G37" s="85">
        <f t="shared" si="0"/>
        <v>0</v>
      </c>
    </row>
    <row r="38" s="89" customFormat="1" ht="70" customHeight="1" spans="1:7">
      <c r="A38" s="160" t="s">
        <v>165</v>
      </c>
      <c r="B38" s="14" t="s">
        <v>166</v>
      </c>
      <c r="C38" s="14" t="s">
        <v>167</v>
      </c>
      <c r="D38" s="84" t="s">
        <v>123</v>
      </c>
      <c r="E38" s="51">
        <v>1</v>
      </c>
      <c r="F38" s="50"/>
      <c r="G38" s="85">
        <f t="shared" si="0"/>
        <v>0</v>
      </c>
    </row>
    <row r="39" s="88" customFormat="1" ht="59.25" customHeight="1" spans="1:7">
      <c r="A39" s="160" t="s">
        <v>168</v>
      </c>
      <c r="B39" s="14" t="s">
        <v>169</v>
      </c>
      <c r="C39" s="14" t="s">
        <v>170</v>
      </c>
      <c r="D39" s="13" t="s">
        <v>162</v>
      </c>
      <c r="E39" s="51">
        <v>1</v>
      </c>
      <c r="F39" s="50"/>
      <c r="G39" s="85">
        <f t="shared" ref="G39:G70" si="2">IF(E39="","",ROUND(E39*F39,2))</f>
        <v>0</v>
      </c>
    </row>
    <row r="40" ht="30" customHeight="1" spans="1:7">
      <c r="A40" s="160" t="s">
        <v>171</v>
      </c>
      <c r="B40" s="94" t="s">
        <v>172</v>
      </c>
      <c r="C40" s="94"/>
      <c r="D40" s="93"/>
      <c r="E40" s="97"/>
      <c r="F40" s="98"/>
      <c r="G40" s="85" t="str">
        <f t="shared" si="2"/>
        <v/>
      </c>
    </row>
    <row r="41" s="86" customFormat="1" ht="72.75" customHeight="1" spans="1:7">
      <c r="A41" s="160" t="s">
        <v>137</v>
      </c>
      <c r="B41" s="14" t="s">
        <v>173</v>
      </c>
      <c r="C41" s="14" t="s">
        <v>174</v>
      </c>
      <c r="D41" s="84" t="s">
        <v>123</v>
      </c>
      <c r="E41" s="51">
        <v>1</v>
      </c>
      <c r="F41" s="50"/>
      <c r="G41" s="85">
        <f t="shared" si="2"/>
        <v>0</v>
      </c>
    </row>
    <row r="42" ht="67.5" customHeight="1" spans="1:7">
      <c r="A42" s="159" t="s">
        <v>140</v>
      </c>
      <c r="B42" s="94" t="s">
        <v>175</v>
      </c>
      <c r="C42" s="94" t="s">
        <v>176</v>
      </c>
      <c r="D42" s="93" t="s">
        <v>177</v>
      </c>
      <c r="E42" s="97">
        <v>4</v>
      </c>
      <c r="F42" s="98"/>
      <c r="G42" s="85">
        <f t="shared" si="2"/>
        <v>0</v>
      </c>
    </row>
    <row r="43" ht="93" customHeight="1" spans="1:7">
      <c r="A43" s="159" t="s">
        <v>143</v>
      </c>
      <c r="B43" s="16" t="s">
        <v>178</v>
      </c>
      <c r="C43" s="14" t="s">
        <v>179</v>
      </c>
      <c r="D43" s="100" t="s">
        <v>123</v>
      </c>
      <c r="E43" s="97">
        <v>1</v>
      </c>
      <c r="F43" s="98"/>
      <c r="G43" s="85">
        <f t="shared" si="2"/>
        <v>0</v>
      </c>
    </row>
    <row r="44" ht="75" customHeight="1" spans="1:7">
      <c r="A44" s="159" t="s">
        <v>146</v>
      </c>
      <c r="B44" s="16" t="s">
        <v>180</v>
      </c>
      <c r="C44" s="14" t="s">
        <v>181</v>
      </c>
      <c r="D44" s="93" t="s">
        <v>177</v>
      </c>
      <c r="E44" s="97">
        <v>4</v>
      </c>
      <c r="F44" s="98"/>
      <c r="G44" s="85">
        <f t="shared" si="2"/>
        <v>0</v>
      </c>
    </row>
    <row r="45" ht="67.5" customHeight="1" spans="1:7">
      <c r="A45" s="159" t="s">
        <v>182</v>
      </c>
      <c r="B45" s="94" t="s">
        <v>183</v>
      </c>
      <c r="C45" s="94" t="s">
        <v>184</v>
      </c>
      <c r="D45" s="93" t="s">
        <v>115</v>
      </c>
      <c r="E45" s="97">
        <v>2025</v>
      </c>
      <c r="F45" s="98"/>
      <c r="G45" s="85">
        <f t="shared" si="2"/>
        <v>0</v>
      </c>
    </row>
    <row r="46" ht="58.5" customHeight="1" spans="1:7">
      <c r="A46" s="159" t="s">
        <v>185</v>
      </c>
      <c r="B46" s="94" t="s">
        <v>186</v>
      </c>
      <c r="C46" s="94" t="s">
        <v>187</v>
      </c>
      <c r="D46" s="93" t="s">
        <v>115</v>
      </c>
      <c r="E46" s="97">
        <v>4800</v>
      </c>
      <c r="F46" s="98"/>
      <c r="G46" s="85">
        <f t="shared" si="2"/>
        <v>0</v>
      </c>
    </row>
    <row r="47" ht="30" customHeight="1" spans="1:7">
      <c r="A47" s="93" t="s">
        <v>188</v>
      </c>
      <c r="B47" s="94" t="s">
        <v>189</v>
      </c>
      <c r="C47" s="94"/>
      <c r="D47" s="93"/>
      <c r="E47" s="97"/>
      <c r="F47" s="98"/>
      <c r="G47" s="85" t="str">
        <f t="shared" si="2"/>
        <v/>
      </c>
    </row>
    <row r="48" ht="30" customHeight="1" spans="1:7">
      <c r="A48" s="159" t="s">
        <v>86</v>
      </c>
      <c r="B48" s="94" t="s">
        <v>190</v>
      </c>
      <c r="C48" s="94"/>
      <c r="D48" s="93"/>
      <c r="E48" s="93"/>
      <c r="F48" s="98"/>
      <c r="G48" s="85" t="str">
        <f t="shared" si="2"/>
        <v/>
      </c>
    </row>
    <row r="49" ht="57.75" customHeight="1" spans="1:7">
      <c r="A49" s="159" t="s">
        <v>137</v>
      </c>
      <c r="B49" s="94" t="s">
        <v>191</v>
      </c>
      <c r="C49" s="94" t="s">
        <v>192</v>
      </c>
      <c r="D49" s="93" t="s">
        <v>193</v>
      </c>
      <c r="E49" s="101">
        <v>8</v>
      </c>
      <c r="F49" s="98"/>
      <c r="G49" s="85">
        <f t="shared" si="2"/>
        <v>0</v>
      </c>
    </row>
    <row r="50" ht="57.75" customHeight="1" spans="1:7">
      <c r="A50" s="159" t="s">
        <v>140</v>
      </c>
      <c r="B50" s="99" t="s">
        <v>194</v>
      </c>
      <c r="C50" s="94" t="s">
        <v>195</v>
      </c>
      <c r="D50" s="13" t="s">
        <v>193</v>
      </c>
      <c r="E50" s="102">
        <v>8</v>
      </c>
      <c r="F50" s="98"/>
      <c r="G50" s="85">
        <f t="shared" si="2"/>
        <v>0</v>
      </c>
    </row>
    <row r="51" ht="30" customHeight="1" spans="1:7">
      <c r="A51" s="159" t="s">
        <v>90</v>
      </c>
      <c r="B51" s="99" t="s">
        <v>196</v>
      </c>
      <c r="C51" s="94"/>
      <c r="D51" s="13"/>
      <c r="E51" s="13"/>
      <c r="F51" s="98"/>
      <c r="G51" s="85" t="str">
        <f t="shared" si="2"/>
        <v/>
      </c>
    </row>
    <row r="52" ht="51" spans="1:7">
      <c r="A52" s="159" t="s">
        <v>137</v>
      </c>
      <c r="B52" s="99" t="s">
        <v>196</v>
      </c>
      <c r="C52" s="94" t="s">
        <v>197</v>
      </c>
      <c r="D52" s="13" t="s">
        <v>120</v>
      </c>
      <c r="E52" s="51">
        <v>172</v>
      </c>
      <c r="F52" s="98"/>
      <c r="G52" s="85">
        <f t="shared" si="2"/>
        <v>0</v>
      </c>
    </row>
    <row r="53" ht="57" customHeight="1" spans="1:7">
      <c r="A53" s="159" t="s">
        <v>140</v>
      </c>
      <c r="B53" s="99" t="s">
        <v>198</v>
      </c>
      <c r="C53" s="94" t="s">
        <v>199</v>
      </c>
      <c r="D53" s="13" t="s">
        <v>120</v>
      </c>
      <c r="E53" s="51">
        <v>172</v>
      </c>
      <c r="F53" s="98"/>
      <c r="G53" s="85">
        <f t="shared" si="2"/>
        <v>0</v>
      </c>
    </row>
    <row r="54" ht="30" customHeight="1" spans="1:7">
      <c r="A54" s="159" t="s">
        <v>93</v>
      </c>
      <c r="B54" s="99" t="s">
        <v>200</v>
      </c>
      <c r="C54" s="94"/>
      <c r="D54" s="13"/>
      <c r="E54" s="51"/>
      <c r="F54" s="98"/>
      <c r="G54" s="85" t="str">
        <f t="shared" si="2"/>
        <v/>
      </c>
    </row>
    <row r="55" ht="58.5" customHeight="1" spans="1:7">
      <c r="A55" s="159" t="s">
        <v>137</v>
      </c>
      <c r="B55" s="99" t="s">
        <v>201</v>
      </c>
      <c r="C55" s="94" t="s">
        <v>202</v>
      </c>
      <c r="D55" s="84" t="s">
        <v>203</v>
      </c>
      <c r="E55" s="13">
        <v>2</v>
      </c>
      <c r="F55" s="98"/>
      <c r="G55" s="85">
        <f t="shared" si="2"/>
        <v>0</v>
      </c>
    </row>
    <row r="56" ht="58.5" customHeight="1" spans="1:7">
      <c r="A56" s="159" t="s">
        <v>140</v>
      </c>
      <c r="B56" s="99" t="s">
        <v>204</v>
      </c>
      <c r="C56" s="94" t="s">
        <v>205</v>
      </c>
      <c r="D56" s="84" t="s">
        <v>203</v>
      </c>
      <c r="E56" s="13">
        <v>2</v>
      </c>
      <c r="F56" s="98"/>
      <c r="G56" s="85">
        <f t="shared" si="2"/>
        <v>0</v>
      </c>
    </row>
    <row r="57" ht="30" customHeight="1" spans="1:7">
      <c r="A57" s="159" t="s">
        <v>96</v>
      </c>
      <c r="B57" s="99" t="s">
        <v>206</v>
      </c>
      <c r="C57" s="94"/>
      <c r="D57" s="93"/>
      <c r="E57" s="97"/>
      <c r="F57" s="98"/>
      <c r="G57" s="85" t="str">
        <f t="shared" si="2"/>
        <v/>
      </c>
    </row>
    <row r="58" ht="58.5" customHeight="1" spans="1:7">
      <c r="A58" s="159" t="s">
        <v>137</v>
      </c>
      <c r="B58" s="99" t="s">
        <v>207</v>
      </c>
      <c r="C58" s="94" t="s">
        <v>208</v>
      </c>
      <c r="D58" s="100" t="s">
        <v>203</v>
      </c>
      <c r="E58" s="97">
        <v>4</v>
      </c>
      <c r="F58" s="98"/>
      <c r="G58" s="85">
        <f t="shared" si="2"/>
        <v>0</v>
      </c>
    </row>
    <row r="59" ht="58.5" customHeight="1" spans="1:7">
      <c r="A59" s="159" t="s">
        <v>140</v>
      </c>
      <c r="B59" s="99" t="s">
        <v>209</v>
      </c>
      <c r="C59" s="94" t="s">
        <v>210</v>
      </c>
      <c r="D59" s="84" t="s">
        <v>203</v>
      </c>
      <c r="E59" s="51">
        <v>4</v>
      </c>
      <c r="F59" s="98"/>
      <c r="G59" s="85">
        <f t="shared" si="2"/>
        <v>0</v>
      </c>
    </row>
    <row r="60" ht="58.5" customHeight="1" spans="1:7">
      <c r="A60" s="159" t="s">
        <v>124</v>
      </c>
      <c r="B60" s="99" t="s">
        <v>211</v>
      </c>
      <c r="C60" s="94" t="s">
        <v>212</v>
      </c>
      <c r="D60" s="93" t="s">
        <v>162</v>
      </c>
      <c r="E60" s="97">
        <v>1</v>
      </c>
      <c r="F60" s="98"/>
      <c r="G60" s="85">
        <f t="shared" si="2"/>
        <v>0</v>
      </c>
    </row>
    <row r="61" ht="30" customHeight="1" spans="1:7">
      <c r="A61" s="93" t="s">
        <v>213</v>
      </c>
      <c r="B61" s="99" t="s">
        <v>214</v>
      </c>
      <c r="C61" s="94"/>
      <c r="D61" s="93"/>
      <c r="E61" s="97"/>
      <c r="F61" s="98"/>
      <c r="G61" s="85" t="str">
        <f t="shared" si="2"/>
        <v/>
      </c>
    </row>
    <row r="62" ht="30" customHeight="1" spans="1:7">
      <c r="A62" s="159" t="s">
        <v>86</v>
      </c>
      <c r="B62" s="99" t="s">
        <v>215</v>
      </c>
      <c r="C62" s="94"/>
      <c r="D62" s="93"/>
      <c r="E62" s="97"/>
      <c r="F62" s="98"/>
      <c r="G62" s="85" t="str">
        <f t="shared" si="2"/>
        <v/>
      </c>
    </row>
    <row r="63" ht="62.25" customHeight="1" spans="1:7">
      <c r="A63" s="159" t="s">
        <v>137</v>
      </c>
      <c r="B63" s="99" t="s">
        <v>216</v>
      </c>
      <c r="C63" s="94" t="s">
        <v>217</v>
      </c>
      <c r="D63" s="93" t="s">
        <v>115</v>
      </c>
      <c r="E63" s="93">
        <v>8856.1</v>
      </c>
      <c r="F63" s="98"/>
      <c r="G63" s="85">
        <f t="shared" si="2"/>
        <v>0</v>
      </c>
    </row>
    <row r="64" s="86" customFormat="1" ht="72.75" customHeight="1" spans="1:7">
      <c r="A64" s="158" t="s">
        <v>140</v>
      </c>
      <c r="B64" s="16" t="s">
        <v>218</v>
      </c>
      <c r="C64" s="14" t="s">
        <v>219</v>
      </c>
      <c r="D64" s="13" t="s">
        <v>115</v>
      </c>
      <c r="E64" s="51">
        <v>32408.68</v>
      </c>
      <c r="F64" s="50"/>
      <c r="G64" s="85">
        <f t="shared" si="2"/>
        <v>0</v>
      </c>
    </row>
    <row r="65" s="86" customFormat="1" ht="72.75" customHeight="1" spans="1:7">
      <c r="A65" s="158" t="s">
        <v>143</v>
      </c>
      <c r="B65" s="16" t="s">
        <v>220</v>
      </c>
      <c r="C65" s="14" t="s">
        <v>221</v>
      </c>
      <c r="D65" s="84" t="s">
        <v>123</v>
      </c>
      <c r="E65" s="13">
        <v>1</v>
      </c>
      <c r="F65" s="50"/>
      <c r="G65" s="85">
        <f t="shared" si="2"/>
        <v>0</v>
      </c>
    </row>
    <row r="66" s="90" customFormat="1" ht="30" customHeight="1" spans="1:7">
      <c r="A66" s="158" t="s">
        <v>90</v>
      </c>
      <c r="B66" s="65" t="s">
        <v>222</v>
      </c>
      <c r="C66" s="14"/>
      <c r="D66" s="84"/>
      <c r="E66" s="13"/>
      <c r="F66" s="50"/>
      <c r="G66" s="85" t="str">
        <f t="shared" si="2"/>
        <v/>
      </c>
    </row>
    <row r="67" s="88" customFormat="1" ht="58.5" customHeight="1" spans="1:7">
      <c r="A67" s="160" t="s">
        <v>137</v>
      </c>
      <c r="B67" s="16" t="s">
        <v>223</v>
      </c>
      <c r="C67" s="14" t="s">
        <v>224</v>
      </c>
      <c r="D67" s="84" t="s">
        <v>123</v>
      </c>
      <c r="E67" s="13">
        <v>1</v>
      </c>
      <c r="F67" s="50"/>
      <c r="G67" s="85">
        <f t="shared" si="2"/>
        <v>0</v>
      </c>
    </row>
    <row r="68" s="87" customFormat="1" ht="63" customHeight="1" spans="1:7">
      <c r="A68" s="160" t="s">
        <v>140</v>
      </c>
      <c r="B68" s="16" t="s">
        <v>225</v>
      </c>
      <c r="C68" s="14" t="s">
        <v>226</v>
      </c>
      <c r="D68" s="84" t="s">
        <v>123</v>
      </c>
      <c r="E68" s="13">
        <v>1</v>
      </c>
      <c r="F68" s="50"/>
      <c r="G68" s="85">
        <f t="shared" si="2"/>
        <v>0</v>
      </c>
    </row>
    <row r="69" ht="33" customHeight="1" spans="1:7">
      <c r="A69" s="159" t="s">
        <v>93</v>
      </c>
      <c r="B69" s="99" t="s">
        <v>227</v>
      </c>
      <c r="C69" s="94"/>
      <c r="D69" s="93"/>
      <c r="E69" s="97"/>
      <c r="F69" s="98"/>
      <c r="G69" s="85" t="str">
        <f t="shared" si="2"/>
        <v/>
      </c>
    </row>
    <row r="70" ht="33" customHeight="1" spans="1:7">
      <c r="A70" s="159" t="s">
        <v>137</v>
      </c>
      <c r="B70" s="94" t="s">
        <v>228</v>
      </c>
      <c r="C70" s="99" t="s">
        <v>229</v>
      </c>
      <c r="D70" s="100" t="s">
        <v>123</v>
      </c>
      <c r="E70" s="97">
        <v>1</v>
      </c>
      <c r="F70" s="98"/>
      <c r="G70" s="85">
        <f t="shared" si="2"/>
        <v>0</v>
      </c>
    </row>
    <row r="71" ht="33" customHeight="1" spans="1:7">
      <c r="A71" s="159" t="s">
        <v>140</v>
      </c>
      <c r="B71" s="94" t="s">
        <v>230</v>
      </c>
      <c r="C71" s="16" t="s">
        <v>231</v>
      </c>
      <c r="D71" s="100" t="s">
        <v>123</v>
      </c>
      <c r="E71" s="97">
        <v>1</v>
      </c>
      <c r="F71" s="98"/>
      <c r="G71" s="85">
        <f t="shared" ref="G71:G90" si="3">IF(E71="","",ROUND(E71*F71,2))</f>
        <v>0</v>
      </c>
    </row>
    <row r="72" ht="86" customHeight="1" spans="1:7">
      <c r="A72" s="159" t="s">
        <v>96</v>
      </c>
      <c r="B72" s="94" t="s">
        <v>232</v>
      </c>
      <c r="C72" s="94" t="s">
        <v>233</v>
      </c>
      <c r="D72" s="100" t="s">
        <v>123</v>
      </c>
      <c r="E72" s="97">
        <v>1</v>
      </c>
      <c r="F72" s="98"/>
      <c r="G72" s="85">
        <f t="shared" si="3"/>
        <v>0</v>
      </c>
    </row>
    <row r="73" ht="33.75" customHeight="1" spans="1:7">
      <c r="A73" s="93" t="s">
        <v>234</v>
      </c>
      <c r="B73" s="99" t="s">
        <v>235</v>
      </c>
      <c r="C73" s="94"/>
      <c r="D73" s="93"/>
      <c r="E73" s="97"/>
      <c r="F73" s="98"/>
      <c r="G73" s="85" t="str">
        <f t="shared" si="3"/>
        <v/>
      </c>
    </row>
    <row r="74" ht="79.5" customHeight="1" spans="1:7">
      <c r="A74" s="159" t="s">
        <v>86</v>
      </c>
      <c r="B74" s="99" t="s">
        <v>236</v>
      </c>
      <c r="C74" s="94" t="s">
        <v>237</v>
      </c>
      <c r="D74" s="93" t="s">
        <v>89</v>
      </c>
      <c r="E74" s="101">
        <f>11</f>
        <v>11</v>
      </c>
      <c r="F74" s="98"/>
      <c r="G74" s="85">
        <f t="shared" si="3"/>
        <v>0</v>
      </c>
    </row>
    <row r="75" ht="90" customHeight="1" spans="1:7">
      <c r="A75" s="159" t="s">
        <v>90</v>
      </c>
      <c r="B75" s="99" t="s">
        <v>238</v>
      </c>
      <c r="C75" s="94" t="s">
        <v>239</v>
      </c>
      <c r="D75" s="93" t="s">
        <v>162</v>
      </c>
      <c r="E75" s="97">
        <v>1</v>
      </c>
      <c r="F75" s="95"/>
      <c r="G75" s="85">
        <f t="shared" si="3"/>
        <v>0</v>
      </c>
    </row>
    <row r="76" ht="84" customHeight="1" spans="1:7">
      <c r="A76" s="159" t="s">
        <v>93</v>
      </c>
      <c r="B76" s="99" t="s">
        <v>240</v>
      </c>
      <c r="C76" s="94" t="s">
        <v>241</v>
      </c>
      <c r="D76" s="93" t="s">
        <v>162</v>
      </c>
      <c r="E76" s="97">
        <v>1</v>
      </c>
      <c r="F76" s="95"/>
      <c r="G76" s="85">
        <f t="shared" si="3"/>
        <v>0</v>
      </c>
    </row>
    <row r="77" ht="84" customHeight="1" spans="1:7">
      <c r="A77" s="159" t="s">
        <v>96</v>
      </c>
      <c r="B77" s="99" t="s">
        <v>242</v>
      </c>
      <c r="C77" s="94" t="s">
        <v>243</v>
      </c>
      <c r="D77" s="93" t="s">
        <v>162</v>
      </c>
      <c r="E77" s="97">
        <v>1</v>
      </c>
      <c r="F77" s="95"/>
      <c r="G77" s="85">
        <f t="shared" si="3"/>
        <v>0</v>
      </c>
    </row>
    <row r="78" ht="96" customHeight="1" spans="1:7">
      <c r="A78" s="159" t="s">
        <v>124</v>
      </c>
      <c r="B78" s="99" t="s">
        <v>244</v>
      </c>
      <c r="C78" s="94" t="s">
        <v>245</v>
      </c>
      <c r="D78" s="93" t="s">
        <v>162</v>
      </c>
      <c r="E78" s="97">
        <v>1</v>
      </c>
      <c r="F78" s="95"/>
      <c r="G78" s="85">
        <f t="shared" si="3"/>
        <v>0</v>
      </c>
    </row>
    <row r="79" ht="77.1" customHeight="1" spans="1:7">
      <c r="A79" s="159" t="s">
        <v>128</v>
      </c>
      <c r="B79" s="99" t="s">
        <v>246</v>
      </c>
      <c r="C79" s="94" t="s">
        <v>247</v>
      </c>
      <c r="D79" s="93" t="s">
        <v>162</v>
      </c>
      <c r="E79" s="97">
        <v>1</v>
      </c>
      <c r="F79" s="95"/>
      <c r="G79" s="85">
        <f t="shared" si="3"/>
        <v>0</v>
      </c>
    </row>
    <row r="80" ht="93" customHeight="1" spans="1:7">
      <c r="A80" s="159" t="s">
        <v>131</v>
      </c>
      <c r="B80" s="99" t="s">
        <v>248</v>
      </c>
      <c r="C80" s="94" t="s">
        <v>249</v>
      </c>
      <c r="D80" s="93" t="s">
        <v>162</v>
      </c>
      <c r="E80" s="93">
        <v>1</v>
      </c>
      <c r="F80" s="95"/>
      <c r="G80" s="85">
        <f t="shared" si="3"/>
        <v>0</v>
      </c>
    </row>
    <row r="81" ht="93.75" customHeight="1" spans="1:7">
      <c r="A81" s="159" t="s">
        <v>165</v>
      </c>
      <c r="B81" s="99" t="s">
        <v>250</v>
      </c>
      <c r="C81" s="94" t="s">
        <v>251</v>
      </c>
      <c r="D81" s="93" t="s">
        <v>162</v>
      </c>
      <c r="E81" s="97">
        <v>1</v>
      </c>
      <c r="F81" s="95"/>
      <c r="G81" s="85">
        <f t="shared" si="3"/>
        <v>0</v>
      </c>
    </row>
    <row r="82" ht="80.1" customHeight="1" spans="1:7">
      <c r="A82" s="159" t="s">
        <v>168</v>
      </c>
      <c r="B82" s="99" t="s">
        <v>252</v>
      </c>
      <c r="C82" s="94" t="s">
        <v>253</v>
      </c>
      <c r="D82" s="93" t="s">
        <v>162</v>
      </c>
      <c r="E82" s="97">
        <v>1</v>
      </c>
      <c r="F82" s="95"/>
      <c r="G82" s="85">
        <f t="shared" si="3"/>
        <v>0</v>
      </c>
    </row>
    <row r="83" ht="89.1" customHeight="1" spans="1:7">
      <c r="A83" s="159" t="s">
        <v>171</v>
      </c>
      <c r="B83" s="99" t="s">
        <v>254</v>
      </c>
      <c r="C83" s="94" t="s">
        <v>255</v>
      </c>
      <c r="D83" s="93" t="s">
        <v>162</v>
      </c>
      <c r="E83" s="93">
        <v>1</v>
      </c>
      <c r="F83" s="95"/>
      <c r="G83" s="85">
        <f t="shared" si="3"/>
        <v>0</v>
      </c>
    </row>
    <row r="84" ht="75.75" customHeight="1" spans="1:7">
      <c r="A84" s="159" t="s">
        <v>256</v>
      </c>
      <c r="B84" s="99" t="s">
        <v>257</v>
      </c>
      <c r="C84" s="94" t="s">
        <v>258</v>
      </c>
      <c r="D84" s="93" t="s">
        <v>162</v>
      </c>
      <c r="E84" s="93">
        <v>1</v>
      </c>
      <c r="F84" s="95"/>
      <c r="G84" s="85">
        <f t="shared" si="3"/>
        <v>0</v>
      </c>
    </row>
    <row r="85" ht="93.95" customHeight="1" spans="1:7">
      <c r="A85" s="159" t="s">
        <v>259</v>
      </c>
      <c r="B85" s="99" t="s">
        <v>260</v>
      </c>
      <c r="C85" s="94" t="s">
        <v>261</v>
      </c>
      <c r="D85" s="93" t="s">
        <v>162</v>
      </c>
      <c r="E85" s="97">
        <v>1</v>
      </c>
      <c r="F85" s="95"/>
      <c r="G85" s="85">
        <f t="shared" si="3"/>
        <v>0</v>
      </c>
    </row>
    <row r="86" ht="106" customHeight="1" spans="1:7">
      <c r="A86" s="159" t="s">
        <v>262</v>
      </c>
      <c r="B86" s="99" t="s">
        <v>263</v>
      </c>
      <c r="C86" s="94" t="s">
        <v>264</v>
      </c>
      <c r="D86" s="93" t="s">
        <v>162</v>
      </c>
      <c r="E86" s="97">
        <v>1</v>
      </c>
      <c r="F86" s="95"/>
      <c r="G86" s="85">
        <f t="shared" si="3"/>
        <v>0</v>
      </c>
    </row>
    <row r="87" ht="81.95" customHeight="1" spans="1:7">
      <c r="A87" s="160" t="s">
        <v>265</v>
      </c>
      <c r="B87" s="99" t="s">
        <v>266</v>
      </c>
      <c r="C87" s="14" t="s">
        <v>267</v>
      </c>
      <c r="D87" s="93" t="s">
        <v>162</v>
      </c>
      <c r="E87" s="97">
        <v>1</v>
      </c>
      <c r="F87" s="95"/>
      <c r="G87" s="85">
        <f t="shared" si="3"/>
        <v>0</v>
      </c>
    </row>
    <row r="88" ht="30" customHeight="1" spans="1:7">
      <c r="A88" s="93" t="s">
        <v>268</v>
      </c>
      <c r="B88" s="99" t="s">
        <v>269</v>
      </c>
      <c r="C88" s="99" t="s">
        <v>269</v>
      </c>
      <c r="D88" s="93" t="s">
        <v>162</v>
      </c>
      <c r="E88" s="97">
        <v>1</v>
      </c>
      <c r="F88" s="98"/>
      <c r="G88" s="85">
        <f t="shared" si="3"/>
        <v>0</v>
      </c>
    </row>
    <row r="89" ht="48" customHeight="1" spans="1:7">
      <c r="A89" s="93" t="s">
        <v>270</v>
      </c>
      <c r="B89" s="16" t="s">
        <v>271</v>
      </c>
      <c r="C89" s="14" t="s">
        <v>272</v>
      </c>
      <c r="D89" s="93" t="s">
        <v>162</v>
      </c>
      <c r="E89" s="97">
        <v>1</v>
      </c>
      <c r="F89" s="98"/>
      <c r="G89" s="85">
        <f t="shared" si="3"/>
        <v>0</v>
      </c>
    </row>
    <row r="90" ht="58.5" customHeight="1" spans="1:7">
      <c r="A90" s="93" t="s">
        <v>273</v>
      </c>
      <c r="B90" s="16" t="s">
        <v>274</v>
      </c>
      <c r="C90" s="14" t="s">
        <v>275</v>
      </c>
      <c r="D90" s="100" t="s">
        <v>276</v>
      </c>
      <c r="E90" s="97">
        <v>4</v>
      </c>
      <c r="F90" s="98"/>
      <c r="G90" s="85">
        <f t="shared" si="3"/>
        <v>0</v>
      </c>
    </row>
    <row r="91" ht="30" customHeight="1" spans="1:7">
      <c r="A91" s="71" t="s">
        <v>277</v>
      </c>
      <c r="B91" s="72"/>
      <c r="C91" s="72"/>
      <c r="D91" s="72"/>
      <c r="E91" s="103">
        <f>SUM(G5:G90)</f>
        <v>0</v>
      </c>
      <c r="F91" s="103"/>
      <c r="G91" s="74" t="s">
        <v>278</v>
      </c>
    </row>
  </sheetData>
  <sheetProtection password="DAD6" sheet="1" formatColumns="0" formatRows="0" objects="1"/>
  <mergeCells count="5">
    <mergeCell ref="A1:G1"/>
    <mergeCell ref="A2:G2"/>
    <mergeCell ref="F3:G3"/>
    <mergeCell ref="A91:D91"/>
    <mergeCell ref="E91:F91"/>
  </mergeCells>
  <printOptions horizontalCentered="1"/>
  <pageMargins left="0.472222222222222" right="0.472222222222222" top="0.472222222222222" bottom="0.472222222222222" header="0.472222222222222" footer="0.472222222222222"/>
  <pageSetup paperSize="9" orientation="portrait" blackAndWhite="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view="pageBreakPreview" zoomScaleNormal="100" topLeftCell="A65" workbookViewId="0">
      <selection activeCell="K70" sqref="K70"/>
    </sheetView>
  </sheetViews>
  <sheetFormatPr defaultColWidth="8.89166666666667" defaultRowHeight="12.75" outlineLevelCol="6"/>
  <cols>
    <col min="1" max="1" width="7.5" style="2" customWidth="1"/>
    <col min="2" max="2" width="25.75" style="3" customWidth="1"/>
    <col min="3" max="3" width="35" style="3" customWidth="1"/>
    <col min="4" max="4" width="7.5" style="2" customWidth="1"/>
    <col min="5" max="5" width="10" style="2" customWidth="1"/>
    <col min="6" max="7" width="15" style="4" customWidth="1"/>
    <col min="8" max="208" width="9" style="5"/>
    <col min="209" max="209" width="6.88333333333333" style="5" customWidth="1"/>
    <col min="210" max="210" width="24.3833333333333" style="5" customWidth="1"/>
    <col min="211" max="211" width="7.38333333333333" style="5" customWidth="1"/>
    <col min="212" max="212" width="9.88333333333333" style="5" customWidth="1"/>
    <col min="213" max="213" width="14.6333333333333" style="5" customWidth="1"/>
    <col min="214" max="214" width="14.75" style="5" customWidth="1"/>
    <col min="215" max="215" width="8.88333333333333" style="5" customWidth="1"/>
    <col min="216" max="225" width="9.75" style="5" customWidth="1"/>
    <col min="226" max="246" width="9" style="5"/>
    <col min="247" max="16384" width="8.89166666666667" style="5"/>
  </cols>
  <sheetData>
    <row r="1" ht="42" customHeight="1" spans="1:7">
      <c r="A1" s="6" t="s">
        <v>279</v>
      </c>
      <c r="B1" s="7"/>
      <c r="C1" s="7"/>
      <c r="D1" s="7"/>
      <c r="E1" s="7"/>
      <c r="F1" s="7"/>
      <c r="G1" s="7"/>
    </row>
    <row r="2" s="1" customFormat="1" ht="24" customHeight="1" spans="1:7">
      <c r="A2" s="8" t="str">
        <f>汇总表!A2</f>
        <v>项目名称： 南京应天大街长江隧道及定淮门长江隧道日常运营养护服务（2026-2027年度）</v>
      </c>
      <c r="B2" s="8"/>
      <c r="C2" s="8"/>
      <c r="D2" s="8"/>
      <c r="E2" s="8"/>
      <c r="F2" s="8"/>
      <c r="G2" s="8"/>
    </row>
    <row r="3" s="1" customFormat="1" ht="24" customHeight="1" spans="1:7">
      <c r="A3" s="9"/>
      <c r="B3" s="9"/>
      <c r="C3" s="9"/>
      <c r="D3" s="9"/>
      <c r="E3" s="9"/>
      <c r="F3" s="10" t="str">
        <f>汇总表!C3</f>
        <v>货币单位：人民币元</v>
      </c>
      <c r="G3" s="10"/>
    </row>
    <row r="4" s="1" customFormat="1" ht="30" customHeight="1" spans="1:7">
      <c r="A4" s="11" t="s">
        <v>77</v>
      </c>
      <c r="B4" s="11" t="s">
        <v>78</v>
      </c>
      <c r="C4" s="11" t="s">
        <v>79</v>
      </c>
      <c r="D4" s="11" t="s">
        <v>80</v>
      </c>
      <c r="E4" s="11" t="s">
        <v>81</v>
      </c>
      <c r="F4" s="12" t="s">
        <v>82</v>
      </c>
      <c r="G4" s="12" t="s">
        <v>83</v>
      </c>
    </row>
    <row r="5" s="1" customFormat="1" ht="30" customHeight="1" spans="1:7">
      <c r="A5" s="13" t="s">
        <v>84</v>
      </c>
      <c r="B5" s="14" t="s">
        <v>135</v>
      </c>
      <c r="C5" s="14"/>
      <c r="D5" s="13"/>
      <c r="E5" s="13"/>
      <c r="F5" s="15"/>
      <c r="G5" s="82" t="str">
        <f t="shared" ref="G5:G10" si="0">IF(E5="","",ROUND(E5*F5,2))</f>
        <v/>
      </c>
    </row>
    <row r="6" s="1" customFormat="1" ht="30" customHeight="1" spans="1:7">
      <c r="A6" s="160" t="s">
        <v>86</v>
      </c>
      <c r="B6" s="16" t="s">
        <v>280</v>
      </c>
      <c r="C6" s="14"/>
      <c r="D6" s="13"/>
      <c r="E6" s="13"/>
      <c r="F6" s="15"/>
      <c r="G6" s="82" t="str">
        <f t="shared" si="0"/>
        <v/>
      </c>
    </row>
    <row r="7" s="80" customFormat="1" ht="56.25" customHeight="1" spans="1:7">
      <c r="A7" s="160" t="s">
        <v>137</v>
      </c>
      <c r="B7" s="16" t="s">
        <v>138</v>
      </c>
      <c r="C7" s="14" t="s">
        <v>139</v>
      </c>
      <c r="D7" s="13" t="s">
        <v>89</v>
      </c>
      <c r="E7" s="51">
        <f t="shared" ref="E7:E10" si="1">22.06</f>
        <v>22.06</v>
      </c>
      <c r="F7" s="50"/>
      <c r="G7" s="82">
        <f t="shared" si="0"/>
        <v>0</v>
      </c>
    </row>
    <row r="8" s="80" customFormat="1" ht="73" customHeight="1" spans="1:7">
      <c r="A8" s="160" t="s">
        <v>140</v>
      </c>
      <c r="B8" s="14" t="s">
        <v>141</v>
      </c>
      <c r="C8" s="14" t="s">
        <v>281</v>
      </c>
      <c r="D8" s="13" t="s">
        <v>89</v>
      </c>
      <c r="E8" s="51">
        <f t="shared" si="1"/>
        <v>22.06</v>
      </c>
      <c r="F8" s="50"/>
      <c r="G8" s="82">
        <f t="shared" si="0"/>
        <v>0</v>
      </c>
    </row>
    <row r="9" s="80" customFormat="1" ht="69" customHeight="1" spans="1:7">
      <c r="A9" s="160" t="s">
        <v>143</v>
      </c>
      <c r="B9" s="14" t="s">
        <v>144</v>
      </c>
      <c r="C9" s="14" t="s">
        <v>282</v>
      </c>
      <c r="D9" s="13" t="s">
        <v>89</v>
      </c>
      <c r="E9" s="51">
        <f t="shared" si="1"/>
        <v>22.06</v>
      </c>
      <c r="F9" s="50"/>
      <c r="G9" s="82">
        <f t="shared" si="0"/>
        <v>0</v>
      </c>
    </row>
    <row r="10" s="80" customFormat="1" ht="96" customHeight="1" spans="1:7">
      <c r="A10" s="160" t="s">
        <v>146</v>
      </c>
      <c r="B10" s="14" t="s">
        <v>147</v>
      </c>
      <c r="C10" s="14" t="s">
        <v>148</v>
      </c>
      <c r="D10" s="13" t="s">
        <v>89</v>
      </c>
      <c r="E10" s="51">
        <f t="shared" si="1"/>
        <v>22.06</v>
      </c>
      <c r="F10" s="50"/>
      <c r="G10" s="82">
        <f t="shared" si="0"/>
        <v>0</v>
      </c>
    </row>
    <row r="11" s="1" customFormat="1" ht="30" customHeight="1" spans="1:7">
      <c r="A11" s="160" t="s">
        <v>90</v>
      </c>
      <c r="B11" s="16" t="s">
        <v>283</v>
      </c>
      <c r="C11" s="14"/>
      <c r="D11" s="13"/>
      <c r="E11" s="13"/>
      <c r="F11" s="50"/>
      <c r="G11" s="82" t="str">
        <f t="shared" ref="G11:G28" si="2">IF(E11="","",ROUND(E11*F11,2))</f>
        <v/>
      </c>
    </row>
    <row r="12" s="80" customFormat="1" ht="57.75" customHeight="1" spans="1:7">
      <c r="A12" s="160" t="s">
        <v>137</v>
      </c>
      <c r="B12" s="16" t="s">
        <v>150</v>
      </c>
      <c r="C12" s="14" t="s">
        <v>151</v>
      </c>
      <c r="D12" s="13" t="s">
        <v>89</v>
      </c>
      <c r="E12" s="51">
        <f t="shared" ref="E12:E14" si="3">22.06</f>
        <v>22.06</v>
      </c>
      <c r="F12" s="50"/>
      <c r="G12" s="82">
        <f t="shared" si="2"/>
        <v>0</v>
      </c>
    </row>
    <row r="13" s="80" customFormat="1" ht="70" customHeight="1" spans="1:7">
      <c r="A13" s="160" t="s">
        <v>140</v>
      </c>
      <c r="B13" s="16" t="s">
        <v>152</v>
      </c>
      <c r="C13" s="14" t="s">
        <v>284</v>
      </c>
      <c r="D13" s="13" t="s">
        <v>89</v>
      </c>
      <c r="E13" s="51">
        <f t="shared" si="3"/>
        <v>22.06</v>
      </c>
      <c r="F13" s="50"/>
      <c r="G13" s="82">
        <f t="shared" si="2"/>
        <v>0</v>
      </c>
    </row>
    <row r="14" s="80" customFormat="1" ht="57.75" customHeight="1" spans="1:7">
      <c r="A14" s="160" t="s">
        <v>143</v>
      </c>
      <c r="B14" s="14" t="s">
        <v>285</v>
      </c>
      <c r="C14" s="14" t="s">
        <v>286</v>
      </c>
      <c r="D14" s="13" t="s">
        <v>89</v>
      </c>
      <c r="E14" s="51">
        <f t="shared" si="3"/>
        <v>22.06</v>
      </c>
      <c r="F14" s="50"/>
      <c r="G14" s="82">
        <f t="shared" si="2"/>
        <v>0</v>
      </c>
    </row>
    <row r="15" s="1" customFormat="1" ht="54.75" customHeight="1" spans="1:7">
      <c r="A15" s="160" t="s">
        <v>93</v>
      </c>
      <c r="B15" s="14" t="s">
        <v>154</v>
      </c>
      <c r="C15" s="14" t="s">
        <v>155</v>
      </c>
      <c r="D15" s="13" t="s">
        <v>115</v>
      </c>
      <c r="E15" s="83">
        <f>119063.07</f>
        <v>119063.07</v>
      </c>
      <c r="F15" s="50"/>
      <c r="G15" s="82">
        <f t="shared" si="2"/>
        <v>0</v>
      </c>
    </row>
    <row r="16" s="1" customFormat="1" ht="54.75" customHeight="1" spans="1:7">
      <c r="A16" s="160" t="s">
        <v>96</v>
      </c>
      <c r="B16" s="14" t="s">
        <v>156</v>
      </c>
      <c r="C16" s="14" t="s">
        <v>157</v>
      </c>
      <c r="D16" s="13" t="s">
        <v>115</v>
      </c>
      <c r="E16" s="83">
        <f>47825.92</f>
        <v>47825.92</v>
      </c>
      <c r="F16" s="50"/>
      <c r="G16" s="82">
        <f t="shared" si="2"/>
        <v>0</v>
      </c>
    </row>
    <row r="17" s="1" customFormat="1" ht="54.75" customHeight="1" spans="1:7">
      <c r="A17" s="160" t="s">
        <v>124</v>
      </c>
      <c r="B17" s="14" t="s">
        <v>158</v>
      </c>
      <c r="C17" s="14" t="s">
        <v>159</v>
      </c>
      <c r="D17" s="13" t="s">
        <v>115</v>
      </c>
      <c r="E17" s="83">
        <f>491690.78</f>
        <v>491690.78</v>
      </c>
      <c r="F17" s="50"/>
      <c r="G17" s="82">
        <f t="shared" si="2"/>
        <v>0</v>
      </c>
    </row>
    <row r="18" s="1" customFormat="1" ht="72" customHeight="1" spans="1:7">
      <c r="A18" s="160" t="s">
        <v>128</v>
      </c>
      <c r="B18" s="14" t="s">
        <v>160</v>
      </c>
      <c r="C18" s="14" t="s">
        <v>161</v>
      </c>
      <c r="D18" s="13" t="s">
        <v>162</v>
      </c>
      <c r="E18" s="51">
        <v>1</v>
      </c>
      <c r="F18" s="50"/>
      <c r="G18" s="82">
        <f t="shared" si="2"/>
        <v>0</v>
      </c>
    </row>
    <row r="19" s="1" customFormat="1" ht="75" customHeight="1" spans="1:7">
      <c r="A19" s="160" t="s">
        <v>131</v>
      </c>
      <c r="B19" s="16" t="s">
        <v>163</v>
      </c>
      <c r="C19" s="14" t="s">
        <v>164</v>
      </c>
      <c r="D19" s="13" t="s">
        <v>162</v>
      </c>
      <c r="E19" s="51">
        <v>1</v>
      </c>
      <c r="F19" s="50"/>
      <c r="G19" s="82">
        <f t="shared" si="2"/>
        <v>0</v>
      </c>
    </row>
    <row r="20" s="1" customFormat="1" ht="63" customHeight="1" spans="1:7">
      <c r="A20" s="160" t="s">
        <v>165</v>
      </c>
      <c r="B20" s="14" t="s">
        <v>166</v>
      </c>
      <c r="C20" s="14" t="s">
        <v>287</v>
      </c>
      <c r="D20" s="13" t="s">
        <v>115</v>
      </c>
      <c r="E20" s="83">
        <f>202577.6</f>
        <v>202577.6</v>
      </c>
      <c r="F20" s="50"/>
      <c r="G20" s="82">
        <f t="shared" si="2"/>
        <v>0</v>
      </c>
    </row>
    <row r="21" s="1" customFormat="1" ht="56.25" customHeight="1" spans="1:7">
      <c r="A21" s="160" t="s">
        <v>168</v>
      </c>
      <c r="B21" s="14" t="s">
        <v>288</v>
      </c>
      <c r="C21" s="14" t="s">
        <v>289</v>
      </c>
      <c r="D21" s="13" t="s">
        <v>115</v>
      </c>
      <c r="E21" s="83">
        <f>149687.2</f>
        <v>149687.2</v>
      </c>
      <c r="F21" s="50"/>
      <c r="G21" s="82">
        <f t="shared" si="2"/>
        <v>0</v>
      </c>
    </row>
    <row r="22" s="1" customFormat="1" ht="30" customHeight="1" spans="1:7">
      <c r="A22" s="160" t="s">
        <v>171</v>
      </c>
      <c r="B22" s="14" t="s">
        <v>172</v>
      </c>
      <c r="C22" s="14"/>
      <c r="D22" s="13"/>
      <c r="E22" s="51"/>
      <c r="F22" s="50"/>
      <c r="G22" s="82" t="str">
        <f t="shared" si="2"/>
        <v/>
      </c>
    </row>
    <row r="23" s="1" customFormat="1" ht="69" customHeight="1" spans="1:7">
      <c r="A23" s="160" t="s">
        <v>137</v>
      </c>
      <c r="B23" s="14" t="s">
        <v>173</v>
      </c>
      <c r="C23" s="14" t="s">
        <v>290</v>
      </c>
      <c r="D23" s="13" t="s">
        <v>120</v>
      </c>
      <c r="E23" s="51">
        <v>1960</v>
      </c>
      <c r="F23" s="50"/>
      <c r="G23" s="82">
        <f t="shared" si="2"/>
        <v>0</v>
      </c>
    </row>
    <row r="24" s="1" customFormat="1" ht="69" customHeight="1" spans="1:7">
      <c r="A24" s="160" t="s">
        <v>140</v>
      </c>
      <c r="B24" s="14" t="s">
        <v>175</v>
      </c>
      <c r="C24" s="14" t="s">
        <v>176</v>
      </c>
      <c r="D24" s="13" t="s">
        <v>177</v>
      </c>
      <c r="E24" s="51">
        <f>288/12</f>
        <v>24</v>
      </c>
      <c r="F24" s="50"/>
      <c r="G24" s="82">
        <f t="shared" si="2"/>
        <v>0</v>
      </c>
    </row>
    <row r="25" s="1" customFormat="1" ht="84" customHeight="1" spans="1:7">
      <c r="A25" s="160" t="s">
        <v>143</v>
      </c>
      <c r="B25" s="16" t="s">
        <v>178</v>
      </c>
      <c r="C25" s="14" t="s">
        <v>179</v>
      </c>
      <c r="D25" s="84" t="s">
        <v>123</v>
      </c>
      <c r="E25" s="51">
        <v>1</v>
      </c>
      <c r="F25" s="50"/>
      <c r="G25" s="82">
        <f t="shared" si="2"/>
        <v>0</v>
      </c>
    </row>
    <row r="26" s="1" customFormat="1" ht="73" customHeight="1" spans="1:7">
      <c r="A26" s="160" t="s">
        <v>146</v>
      </c>
      <c r="B26" s="16" t="s">
        <v>180</v>
      </c>
      <c r="C26" s="14" t="s">
        <v>291</v>
      </c>
      <c r="D26" s="13" t="s">
        <v>177</v>
      </c>
      <c r="E26" s="13">
        <v>10</v>
      </c>
      <c r="F26" s="50"/>
      <c r="G26" s="82">
        <f t="shared" si="2"/>
        <v>0</v>
      </c>
    </row>
    <row r="27" s="1" customFormat="1" ht="69" customHeight="1" spans="1:7">
      <c r="A27" s="160" t="s">
        <v>182</v>
      </c>
      <c r="B27" s="14" t="s">
        <v>183</v>
      </c>
      <c r="C27" s="14" t="s">
        <v>292</v>
      </c>
      <c r="D27" s="13" t="s">
        <v>115</v>
      </c>
      <c r="E27" s="13">
        <v>3412.83</v>
      </c>
      <c r="F27" s="50"/>
      <c r="G27" s="82">
        <f t="shared" si="2"/>
        <v>0</v>
      </c>
    </row>
    <row r="28" s="1" customFormat="1" ht="69" customHeight="1" spans="1:7">
      <c r="A28" s="160" t="s">
        <v>185</v>
      </c>
      <c r="B28" s="14" t="s">
        <v>186</v>
      </c>
      <c r="C28" s="14" t="s">
        <v>187</v>
      </c>
      <c r="D28" s="13" t="s">
        <v>115</v>
      </c>
      <c r="E28" s="51">
        <v>20715</v>
      </c>
      <c r="F28" s="50"/>
      <c r="G28" s="82">
        <f t="shared" si="2"/>
        <v>0</v>
      </c>
    </row>
    <row r="29" s="1" customFormat="1" ht="30" customHeight="1" spans="1:7">
      <c r="A29" s="13" t="s">
        <v>99</v>
      </c>
      <c r="B29" s="14" t="s">
        <v>189</v>
      </c>
      <c r="C29" s="14"/>
      <c r="D29" s="13"/>
      <c r="E29" s="13"/>
      <c r="F29" s="50"/>
      <c r="G29" s="82" t="str">
        <f t="shared" ref="G29:G54" si="4">IF(E29="","",ROUND(E29*F29,2))</f>
        <v/>
      </c>
    </row>
    <row r="30" s="1" customFormat="1" ht="30" customHeight="1" spans="1:7">
      <c r="A30" s="160" t="s">
        <v>86</v>
      </c>
      <c r="B30" s="14" t="s">
        <v>190</v>
      </c>
      <c r="C30" s="14"/>
      <c r="D30" s="13"/>
      <c r="E30" s="51"/>
      <c r="F30" s="50"/>
      <c r="G30" s="82" t="str">
        <f t="shared" si="4"/>
        <v/>
      </c>
    </row>
    <row r="31" s="1" customFormat="1" ht="60" customHeight="1" spans="1:7">
      <c r="A31" s="160" t="s">
        <v>137</v>
      </c>
      <c r="B31" s="14" t="s">
        <v>191</v>
      </c>
      <c r="C31" s="14" t="s">
        <v>293</v>
      </c>
      <c r="D31" s="13" t="s">
        <v>193</v>
      </c>
      <c r="E31" s="51">
        <f>56918.4/1000</f>
        <v>56.9184</v>
      </c>
      <c r="F31" s="50"/>
      <c r="G31" s="82">
        <f t="shared" si="4"/>
        <v>0</v>
      </c>
    </row>
    <row r="32" s="1" customFormat="1" ht="60" customHeight="1" spans="1:7">
      <c r="A32" s="160" t="s">
        <v>140</v>
      </c>
      <c r="B32" s="14" t="s">
        <v>294</v>
      </c>
      <c r="C32" s="14" t="s">
        <v>195</v>
      </c>
      <c r="D32" s="13" t="s">
        <v>193</v>
      </c>
      <c r="E32" s="51">
        <f>56918.4/1000</f>
        <v>56.9184</v>
      </c>
      <c r="F32" s="50"/>
      <c r="G32" s="82">
        <f t="shared" si="4"/>
        <v>0</v>
      </c>
    </row>
    <row r="33" s="1" customFormat="1" ht="30" customHeight="1" spans="1:7">
      <c r="A33" s="160" t="s">
        <v>90</v>
      </c>
      <c r="B33" s="14" t="s">
        <v>295</v>
      </c>
      <c r="C33" s="14"/>
      <c r="D33" s="13"/>
      <c r="E33" s="51"/>
      <c r="F33" s="50"/>
      <c r="G33" s="82" t="str">
        <f t="shared" si="4"/>
        <v/>
      </c>
    </row>
    <row r="34" s="1" customFormat="1" ht="60" customHeight="1" spans="1:7">
      <c r="A34" s="160" t="s">
        <v>137</v>
      </c>
      <c r="B34" s="14" t="s">
        <v>295</v>
      </c>
      <c r="C34" s="14" t="s">
        <v>296</v>
      </c>
      <c r="D34" s="13" t="s">
        <v>193</v>
      </c>
      <c r="E34" s="51">
        <f>4.7892</f>
        <v>4.7892</v>
      </c>
      <c r="F34" s="50"/>
      <c r="G34" s="82">
        <f t="shared" si="4"/>
        <v>0</v>
      </c>
    </row>
    <row r="35" s="1" customFormat="1" ht="61" customHeight="1" spans="1:7">
      <c r="A35" s="160" t="s">
        <v>140</v>
      </c>
      <c r="B35" s="14" t="s">
        <v>297</v>
      </c>
      <c r="C35" s="14" t="s">
        <v>298</v>
      </c>
      <c r="D35" s="13" t="s">
        <v>193</v>
      </c>
      <c r="E35" s="51">
        <f>4.7892</f>
        <v>4.7892</v>
      </c>
      <c r="F35" s="50"/>
      <c r="G35" s="82">
        <f t="shared" si="4"/>
        <v>0</v>
      </c>
    </row>
    <row r="36" s="1" customFormat="1" ht="30" customHeight="1" spans="1:7">
      <c r="A36" s="160" t="s">
        <v>93</v>
      </c>
      <c r="B36" s="14" t="s">
        <v>299</v>
      </c>
      <c r="C36" s="14"/>
      <c r="D36" s="13"/>
      <c r="E36" s="51"/>
      <c r="F36" s="50"/>
      <c r="G36" s="82" t="str">
        <f t="shared" si="4"/>
        <v/>
      </c>
    </row>
    <row r="37" s="1" customFormat="1" ht="51" spans="1:7">
      <c r="A37" s="160" t="s">
        <v>137</v>
      </c>
      <c r="B37" s="14" t="s">
        <v>300</v>
      </c>
      <c r="C37" s="14" t="s">
        <v>202</v>
      </c>
      <c r="D37" s="84" t="s">
        <v>203</v>
      </c>
      <c r="E37" s="51">
        <v>11</v>
      </c>
      <c r="F37" s="50"/>
      <c r="G37" s="82">
        <f t="shared" si="4"/>
        <v>0</v>
      </c>
    </row>
    <row r="38" s="1" customFormat="1" ht="58.5" customHeight="1" spans="1:7">
      <c r="A38" s="160" t="s">
        <v>140</v>
      </c>
      <c r="B38" s="14" t="s">
        <v>301</v>
      </c>
      <c r="C38" s="14" t="s">
        <v>205</v>
      </c>
      <c r="D38" s="84" t="s">
        <v>203</v>
      </c>
      <c r="E38" s="51">
        <v>11</v>
      </c>
      <c r="F38" s="50"/>
      <c r="G38" s="82">
        <f t="shared" si="4"/>
        <v>0</v>
      </c>
    </row>
    <row r="39" s="1" customFormat="1" ht="30" customHeight="1" spans="1:7">
      <c r="A39" s="160" t="s">
        <v>96</v>
      </c>
      <c r="B39" s="14" t="s">
        <v>302</v>
      </c>
      <c r="C39" s="14"/>
      <c r="D39" s="13"/>
      <c r="E39" s="51"/>
      <c r="F39" s="50"/>
      <c r="G39" s="82" t="str">
        <f t="shared" si="4"/>
        <v/>
      </c>
    </row>
    <row r="40" s="1" customFormat="1" ht="60" customHeight="1" spans="1:7">
      <c r="A40" s="160" t="s">
        <v>137</v>
      </c>
      <c r="B40" s="16" t="s">
        <v>207</v>
      </c>
      <c r="C40" s="14" t="s">
        <v>208</v>
      </c>
      <c r="D40" s="84" t="s">
        <v>203</v>
      </c>
      <c r="E40" s="13">
        <v>18</v>
      </c>
      <c r="F40" s="50"/>
      <c r="G40" s="82">
        <f t="shared" si="4"/>
        <v>0</v>
      </c>
    </row>
    <row r="41" s="1" customFormat="1" ht="60" customHeight="1" spans="1:7">
      <c r="A41" s="160" t="s">
        <v>140</v>
      </c>
      <c r="B41" s="16" t="s">
        <v>303</v>
      </c>
      <c r="C41" s="14" t="s">
        <v>304</v>
      </c>
      <c r="D41" s="84" t="s">
        <v>203</v>
      </c>
      <c r="E41" s="13">
        <v>18</v>
      </c>
      <c r="F41" s="50"/>
      <c r="G41" s="82">
        <f t="shared" si="4"/>
        <v>0</v>
      </c>
    </row>
    <row r="42" s="1" customFormat="1" ht="61" customHeight="1" spans="1:7">
      <c r="A42" s="160" t="s">
        <v>124</v>
      </c>
      <c r="B42" s="14" t="s">
        <v>305</v>
      </c>
      <c r="C42" s="14" t="s">
        <v>306</v>
      </c>
      <c r="D42" s="13" t="s">
        <v>162</v>
      </c>
      <c r="E42" s="51">
        <v>1</v>
      </c>
      <c r="F42" s="50"/>
      <c r="G42" s="82">
        <f t="shared" si="4"/>
        <v>0</v>
      </c>
    </row>
    <row r="43" s="1" customFormat="1" ht="30" customHeight="1" spans="1:7">
      <c r="A43" s="13" t="s">
        <v>111</v>
      </c>
      <c r="B43" s="14" t="s">
        <v>307</v>
      </c>
      <c r="C43" s="14"/>
      <c r="D43" s="13"/>
      <c r="E43" s="51"/>
      <c r="F43" s="50"/>
      <c r="G43" s="82" t="str">
        <f t="shared" si="4"/>
        <v/>
      </c>
    </row>
    <row r="44" s="1" customFormat="1" ht="30" customHeight="1" spans="1:7">
      <c r="A44" s="160" t="s">
        <v>86</v>
      </c>
      <c r="B44" s="16" t="s">
        <v>308</v>
      </c>
      <c r="C44" s="14"/>
      <c r="D44" s="13"/>
      <c r="E44" s="51"/>
      <c r="F44" s="50"/>
      <c r="G44" s="82" t="str">
        <f t="shared" si="4"/>
        <v/>
      </c>
    </row>
    <row r="45" s="1" customFormat="1" ht="71.25" customHeight="1" spans="1:7">
      <c r="A45" s="160" t="s">
        <v>137</v>
      </c>
      <c r="B45" s="16" t="s">
        <v>309</v>
      </c>
      <c r="C45" s="14" t="s">
        <v>310</v>
      </c>
      <c r="D45" s="13" t="s">
        <v>115</v>
      </c>
      <c r="E45" s="13">
        <f>10613.36</f>
        <v>10613.36</v>
      </c>
      <c r="F45" s="50"/>
      <c r="G45" s="82">
        <f t="shared" si="4"/>
        <v>0</v>
      </c>
    </row>
    <row r="46" s="1" customFormat="1" ht="71.25" customHeight="1" spans="1:7">
      <c r="A46" s="160" t="s">
        <v>140</v>
      </c>
      <c r="B46" s="16" t="s">
        <v>311</v>
      </c>
      <c r="C46" s="14" t="s">
        <v>312</v>
      </c>
      <c r="D46" s="13" t="s">
        <v>115</v>
      </c>
      <c r="E46" s="51">
        <f>20161</f>
        <v>20161</v>
      </c>
      <c r="F46" s="50"/>
      <c r="G46" s="82">
        <f t="shared" si="4"/>
        <v>0</v>
      </c>
    </row>
    <row r="47" s="1" customFormat="1" ht="71.25" customHeight="1" spans="1:7">
      <c r="A47" s="160" t="s">
        <v>143</v>
      </c>
      <c r="B47" s="16" t="s">
        <v>313</v>
      </c>
      <c r="C47" s="14" t="s">
        <v>314</v>
      </c>
      <c r="D47" s="84" t="s">
        <v>123</v>
      </c>
      <c r="E47" s="51">
        <v>1</v>
      </c>
      <c r="F47" s="50"/>
      <c r="G47" s="82">
        <f t="shared" si="4"/>
        <v>0</v>
      </c>
    </row>
    <row r="48" s="80" customFormat="1" ht="30" customHeight="1" spans="1:7">
      <c r="A48" s="160" t="s">
        <v>90</v>
      </c>
      <c r="B48" s="16" t="s">
        <v>222</v>
      </c>
      <c r="C48" s="14"/>
      <c r="D48" s="13"/>
      <c r="E48" s="51"/>
      <c r="F48" s="50"/>
      <c r="G48" s="82" t="str">
        <f t="shared" si="4"/>
        <v/>
      </c>
    </row>
    <row r="49" s="80" customFormat="1" ht="61.5" customHeight="1" spans="1:7">
      <c r="A49" s="160" t="s">
        <v>137</v>
      </c>
      <c r="B49" s="16" t="s">
        <v>315</v>
      </c>
      <c r="C49" s="14" t="s">
        <v>316</v>
      </c>
      <c r="D49" s="13" t="s">
        <v>162</v>
      </c>
      <c r="E49" s="51">
        <v>1</v>
      </c>
      <c r="F49" s="50"/>
      <c r="G49" s="82">
        <f t="shared" si="4"/>
        <v>0</v>
      </c>
    </row>
    <row r="50" s="80" customFormat="1" ht="61.5" customHeight="1" spans="1:7">
      <c r="A50" s="160" t="s">
        <v>140</v>
      </c>
      <c r="B50" s="16" t="s">
        <v>223</v>
      </c>
      <c r="C50" s="14" t="s">
        <v>317</v>
      </c>
      <c r="D50" s="13" t="s">
        <v>162</v>
      </c>
      <c r="E50" s="51">
        <v>1</v>
      </c>
      <c r="F50" s="50"/>
      <c r="G50" s="82">
        <f t="shared" si="4"/>
        <v>0</v>
      </c>
    </row>
    <row r="51" s="1" customFormat="1" ht="30" customHeight="1" spans="1:7">
      <c r="A51" s="160" t="s">
        <v>93</v>
      </c>
      <c r="B51" s="16" t="s">
        <v>318</v>
      </c>
      <c r="C51" s="14"/>
      <c r="D51" s="13"/>
      <c r="E51" s="51"/>
      <c r="F51" s="50"/>
      <c r="G51" s="82" t="str">
        <f t="shared" si="4"/>
        <v/>
      </c>
    </row>
    <row r="52" s="1" customFormat="1" ht="30" customHeight="1" spans="1:7">
      <c r="A52" s="160" t="s">
        <v>137</v>
      </c>
      <c r="B52" s="14" t="s">
        <v>228</v>
      </c>
      <c r="C52" s="14" t="s">
        <v>319</v>
      </c>
      <c r="D52" s="84" t="s">
        <v>123</v>
      </c>
      <c r="E52" s="13" t="s">
        <v>320</v>
      </c>
      <c r="F52" s="50"/>
      <c r="G52" s="82">
        <f t="shared" si="4"/>
        <v>0</v>
      </c>
    </row>
    <row r="53" s="1" customFormat="1" ht="30" customHeight="1" spans="1:7">
      <c r="A53" s="160" t="s">
        <v>140</v>
      </c>
      <c r="B53" s="14" t="s">
        <v>230</v>
      </c>
      <c r="C53" s="16" t="s">
        <v>321</v>
      </c>
      <c r="D53" s="84" t="s">
        <v>123</v>
      </c>
      <c r="E53" s="13" t="s">
        <v>320</v>
      </c>
      <c r="F53" s="50"/>
      <c r="G53" s="82">
        <f t="shared" si="4"/>
        <v>0</v>
      </c>
    </row>
    <row r="54" s="81" customFormat="1" ht="86" customHeight="1" spans="1:7">
      <c r="A54" s="160" t="s">
        <v>96</v>
      </c>
      <c r="B54" s="14" t="s">
        <v>232</v>
      </c>
      <c r="C54" s="14" t="s">
        <v>233</v>
      </c>
      <c r="D54" s="84" t="s">
        <v>123</v>
      </c>
      <c r="E54" s="51">
        <v>1</v>
      </c>
      <c r="F54" s="50"/>
      <c r="G54" s="85">
        <f t="shared" si="4"/>
        <v>0</v>
      </c>
    </row>
    <row r="55" s="1" customFormat="1" ht="30" customHeight="1" spans="1:7">
      <c r="A55" s="13" t="s">
        <v>134</v>
      </c>
      <c r="B55" s="14" t="s">
        <v>322</v>
      </c>
      <c r="C55" s="14"/>
      <c r="D55" s="13"/>
      <c r="E55" s="51"/>
      <c r="F55" s="50"/>
      <c r="G55" s="82" t="str">
        <f t="shared" ref="G55:G77" si="5">IF(E55="","",ROUND(E55*F55,2))</f>
        <v/>
      </c>
    </row>
    <row r="56" s="1" customFormat="1" ht="87" customHeight="1" spans="1:7">
      <c r="A56" s="160" t="s">
        <v>86</v>
      </c>
      <c r="B56" s="14" t="s">
        <v>323</v>
      </c>
      <c r="C56" s="14" t="s">
        <v>237</v>
      </c>
      <c r="D56" s="13" t="s">
        <v>89</v>
      </c>
      <c r="E56" s="51">
        <f>22.06</f>
        <v>22.06</v>
      </c>
      <c r="F56" s="50"/>
      <c r="G56" s="82">
        <f t="shared" si="5"/>
        <v>0</v>
      </c>
    </row>
    <row r="57" s="1" customFormat="1" ht="94" customHeight="1" spans="1:7">
      <c r="A57" s="160" t="s">
        <v>90</v>
      </c>
      <c r="B57" s="14" t="s">
        <v>324</v>
      </c>
      <c r="C57" s="14" t="s">
        <v>325</v>
      </c>
      <c r="D57" s="13" t="s">
        <v>162</v>
      </c>
      <c r="E57" s="51">
        <v>1</v>
      </c>
      <c r="F57" s="50"/>
      <c r="G57" s="82">
        <f t="shared" si="5"/>
        <v>0</v>
      </c>
    </row>
    <row r="58" s="1" customFormat="1" ht="79" customHeight="1" spans="1:7">
      <c r="A58" s="160" t="s">
        <v>93</v>
      </c>
      <c r="B58" s="14" t="s">
        <v>326</v>
      </c>
      <c r="C58" s="14" t="s">
        <v>327</v>
      </c>
      <c r="D58" s="13" t="s">
        <v>162</v>
      </c>
      <c r="E58" s="51">
        <v>1</v>
      </c>
      <c r="F58" s="50"/>
      <c r="G58" s="82">
        <f t="shared" si="5"/>
        <v>0</v>
      </c>
    </row>
    <row r="59" s="1" customFormat="1" ht="81" customHeight="1" spans="1:7">
      <c r="A59" s="160" t="s">
        <v>96</v>
      </c>
      <c r="B59" s="14" t="s">
        <v>328</v>
      </c>
      <c r="C59" s="14" t="s">
        <v>329</v>
      </c>
      <c r="D59" s="13" t="s">
        <v>162</v>
      </c>
      <c r="E59" s="51">
        <v>1</v>
      </c>
      <c r="F59" s="50"/>
      <c r="G59" s="82">
        <f t="shared" si="5"/>
        <v>0</v>
      </c>
    </row>
    <row r="60" s="1" customFormat="1" ht="94" customHeight="1" spans="1:7">
      <c r="A60" s="160" t="s">
        <v>124</v>
      </c>
      <c r="B60" s="14" t="s">
        <v>330</v>
      </c>
      <c r="C60" s="14" t="s">
        <v>245</v>
      </c>
      <c r="D60" s="13" t="s">
        <v>162</v>
      </c>
      <c r="E60" s="51">
        <v>1</v>
      </c>
      <c r="F60" s="50"/>
      <c r="G60" s="82">
        <f t="shared" si="5"/>
        <v>0</v>
      </c>
    </row>
    <row r="61" s="1" customFormat="1" ht="76.5" customHeight="1" spans="1:7">
      <c r="A61" s="160" t="s">
        <v>128</v>
      </c>
      <c r="B61" s="14" t="s">
        <v>331</v>
      </c>
      <c r="C61" s="14" t="s">
        <v>247</v>
      </c>
      <c r="D61" s="13" t="s">
        <v>162</v>
      </c>
      <c r="E61" s="51">
        <v>1</v>
      </c>
      <c r="F61" s="50"/>
      <c r="G61" s="82">
        <f t="shared" si="5"/>
        <v>0</v>
      </c>
    </row>
    <row r="62" s="1" customFormat="1" ht="94" customHeight="1" spans="1:7">
      <c r="A62" s="160" t="s">
        <v>131</v>
      </c>
      <c r="B62" s="14" t="s">
        <v>332</v>
      </c>
      <c r="C62" s="14" t="s">
        <v>249</v>
      </c>
      <c r="D62" s="13" t="s">
        <v>162</v>
      </c>
      <c r="E62" s="51">
        <v>1</v>
      </c>
      <c r="F62" s="50"/>
      <c r="G62" s="82">
        <f t="shared" si="5"/>
        <v>0</v>
      </c>
    </row>
    <row r="63" s="1" customFormat="1" ht="93" customHeight="1" spans="1:7">
      <c r="A63" s="160" t="s">
        <v>165</v>
      </c>
      <c r="B63" s="14" t="s">
        <v>333</v>
      </c>
      <c r="C63" s="14" t="s">
        <v>251</v>
      </c>
      <c r="D63" s="13" t="s">
        <v>162</v>
      </c>
      <c r="E63" s="51">
        <v>1</v>
      </c>
      <c r="F63" s="50"/>
      <c r="G63" s="82">
        <f t="shared" si="5"/>
        <v>0</v>
      </c>
    </row>
    <row r="64" s="1" customFormat="1" ht="86" customHeight="1" spans="1:7">
      <c r="A64" s="160" t="s">
        <v>168</v>
      </c>
      <c r="B64" s="14" t="s">
        <v>334</v>
      </c>
      <c r="C64" s="14" t="s">
        <v>253</v>
      </c>
      <c r="D64" s="13" t="s">
        <v>162</v>
      </c>
      <c r="E64" s="51">
        <v>1</v>
      </c>
      <c r="F64" s="50"/>
      <c r="G64" s="82">
        <f t="shared" si="5"/>
        <v>0</v>
      </c>
    </row>
    <row r="65" s="1" customFormat="1" ht="92.1" customHeight="1" spans="1:7">
      <c r="A65" s="160" t="s">
        <v>171</v>
      </c>
      <c r="B65" s="14" t="s">
        <v>335</v>
      </c>
      <c r="C65" s="14" t="s">
        <v>255</v>
      </c>
      <c r="D65" s="13" t="s">
        <v>162</v>
      </c>
      <c r="E65" s="51">
        <v>1</v>
      </c>
      <c r="F65" s="50"/>
      <c r="G65" s="82">
        <f t="shared" si="5"/>
        <v>0</v>
      </c>
    </row>
    <row r="66" s="1" customFormat="1" ht="93.95" customHeight="1" spans="1:7">
      <c r="A66" s="160" t="s">
        <v>256</v>
      </c>
      <c r="B66" s="14" t="s">
        <v>336</v>
      </c>
      <c r="C66" s="14" t="s">
        <v>258</v>
      </c>
      <c r="D66" s="13" t="s">
        <v>162</v>
      </c>
      <c r="E66" s="51">
        <v>1</v>
      </c>
      <c r="F66" s="50"/>
      <c r="G66" s="82">
        <f t="shared" si="5"/>
        <v>0</v>
      </c>
    </row>
    <row r="67" s="1" customFormat="1" ht="93" customHeight="1" spans="1:7">
      <c r="A67" s="160" t="s">
        <v>259</v>
      </c>
      <c r="B67" s="14" t="s">
        <v>337</v>
      </c>
      <c r="C67" s="14" t="s">
        <v>338</v>
      </c>
      <c r="D67" s="13" t="s">
        <v>162</v>
      </c>
      <c r="E67" s="51">
        <v>1</v>
      </c>
      <c r="F67" s="50"/>
      <c r="G67" s="82">
        <f t="shared" si="5"/>
        <v>0</v>
      </c>
    </row>
    <row r="68" s="1" customFormat="1" ht="110" customHeight="1" spans="1:7">
      <c r="A68" s="160" t="s">
        <v>262</v>
      </c>
      <c r="B68" s="16" t="s">
        <v>263</v>
      </c>
      <c r="C68" s="14" t="s">
        <v>264</v>
      </c>
      <c r="D68" s="13" t="s">
        <v>162</v>
      </c>
      <c r="E68" s="51">
        <v>1</v>
      </c>
      <c r="F68" s="50"/>
      <c r="G68" s="85">
        <f t="shared" si="5"/>
        <v>0</v>
      </c>
    </row>
    <row r="69" s="1" customFormat="1" ht="33.75" customHeight="1" spans="1:7">
      <c r="A69" s="160" t="s">
        <v>188</v>
      </c>
      <c r="B69" s="14" t="s">
        <v>339</v>
      </c>
      <c r="C69" s="16" t="s">
        <v>269</v>
      </c>
      <c r="D69" s="84" t="s">
        <v>123</v>
      </c>
      <c r="E69" s="51">
        <v>1</v>
      </c>
      <c r="F69" s="50"/>
      <c r="G69" s="82">
        <f t="shared" si="5"/>
        <v>0</v>
      </c>
    </row>
    <row r="70" s="1" customFormat="1" ht="72" customHeight="1" spans="1:7">
      <c r="A70" s="160" t="s">
        <v>213</v>
      </c>
      <c r="B70" s="16" t="s">
        <v>274</v>
      </c>
      <c r="C70" s="14" t="s">
        <v>275</v>
      </c>
      <c r="D70" s="84" t="s">
        <v>276</v>
      </c>
      <c r="E70" s="51">
        <v>8</v>
      </c>
      <c r="F70" s="50"/>
      <c r="G70" s="82">
        <f t="shared" si="5"/>
        <v>0</v>
      </c>
    </row>
    <row r="71" s="1" customFormat="1" ht="30" customHeight="1" spans="1:7">
      <c r="A71" s="18" t="s">
        <v>340</v>
      </c>
      <c r="B71" s="19"/>
      <c r="C71" s="19"/>
      <c r="D71" s="19"/>
      <c r="E71" s="20">
        <f>SUM(G5:G70)</f>
        <v>0</v>
      </c>
      <c r="F71" s="20"/>
      <c r="G71" s="21" t="s">
        <v>278</v>
      </c>
    </row>
    <row r="72" spans="7:7">
      <c r="G72" s="22"/>
    </row>
  </sheetData>
  <sheetProtection password="DAD6" sheet="1" formatColumns="0" formatRows="0" objects="1"/>
  <mergeCells count="5">
    <mergeCell ref="A1:G1"/>
    <mergeCell ref="A2:G2"/>
    <mergeCell ref="F3:G3"/>
    <mergeCell ref="A71:D71"/>
    <mergeCell ref="E71:F71"/>
  </mergeCells>
  <printOptions horizontalCentered="1"/>
  <pageMargins left="0.472222222222222" right="0.472222222222222" top="0.472222222222222" bottom="0.472222222222222" header="0.472222222222222" footer="0.472222222222222"/>
  <pageSetup paperSize="9" scale="82" fitToWidth="595" fitToHeight="832"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Normal="100" workbookViewId="0">
      <selection activeCell="I18" sqref="I18"/>
    </sheetView>
  </sheetViews>
  <sheetFormatPr defaultColWidth="8.88333333333333" defaultRowHeight="12.75" outlineLevelRow="7"/>
  <cols>
    <col min="1" max="1" width="7.5" style="53" customWidth="1"/>
    <col min="2" max="2" width="18.25" style="54" customWidth="1"/>
    <col min="3" max="3" width="28.6333333333333" style="54" customWidth="1"/>
    <col min="4" max="4" width="6.38333333333333" style="53" customWidth="1"/>
    <col min="5" max="5" width="8.38333333333333" style="53" customWidth="1"/>
    <col min="6" max="6" width="11.6333333333333" style="55" customWidth="1"/>
    <col min="7" max="7" width="14" style="55" customWidth="1"/>
    <col min="8" max="32" width="8.88333333333333" style="56"/>
    <col min="33" max="224" width="8.63333333333333" style="56" customWidth="1"/>
    <col min="225" max="232" width="8.88333333333333" style="56"/>
    <col min="233" max="233" width="6.88333333333333" style="56" customWidth="1"/>
    <col min="234" max="234" width="24.3833333333333" style="56" customWidth="1"/>
    <col min="235" max="235" width="7.38333333333333" style="56" customWidth="1"/>
    <col min="236" max="236" width="9.88333333333333" style="56" customWidth="1"/>
    <col min="237" max="237" width="14.6333333333333" style="56" customWidth="1"/>
    <col min="238" max="238" width="14.75" style="56" customWidth="1"/>
    <col min="239" max="239" width="8.88333333333333" style="56"/>
    <col min="240" max="249" width="9.75" style="56" customWidth="1"/>
    <col min="250" max="16384" width="8.88333333333333" style="56"/>
  </cols>
  <sheetData>
    <row r="1" ht="42" customHeight="1" spans="1:7">
      <c r="A1" s="57" t="s">
        <v>341</v>
      </c>
      <c r="B1" s="58"/>
      <c r="C1" s="58"/>
      <c r="D1" s="58"/>
      <c r="E1" s="58"/>
      <c r="F1" s="58"/>
      <c r="G1" s="58"/>
    </row>
    <row r="2" s="52" customFormat="1" ht="24" customHeight="1" spans="1:7">
      <c r="A2" s="59" t="str">
        <f>汇总表!A2</f>
        <v>项目名称： 南京应天大街长江隧道及定淮门长江隧道日常运营养护服务（2026-2027年度）</v>
      </c>
      <c r="B2" s="59"/>
      <c r="C2" s="59"/>
      <c r="D2" s="59"/>
      <c r="E2" s="59"/>
      <c r="F2" s="59"/>
      <c r="G2" s="59"/>
    </row>
    <row r="3" s="52" customFormat="1" ht="24" customHeight="1" spans="1:7">
      <c r="A3" s="60"/>
      <c r="B3" s="60"/>
      <c r="C3" s="60"/>
      <c r="D3" s="60"/>
      <c r="E3" s="60"/>
      <c r="F3" s="61" t="str">
        <f>汇总表!C3</f>
        <v>货币单位：人民币元</v>
      </c>
      <c r="G3" s="61"/>
    </row>
    <row r="4" s="52" customFormat="1" ht="30" customHeight="1" spans="1:7">
      <c r="A4" s="62" t="s">
        <v>77</v>
      </c>
      <c r="B4" s="62" t="s">
        <v>78</v>
      </c>
      <c r="C4" s="62" t="s">
        <v>79</v>
      </c>
      <c r="D4" s="62" t="s">
        <v>80</v>
      </c>
      <c r="E4" s="62" t="s">
        <v>81</v>
      </c>
      <c r="F4" s="63" t="s">
        <v>82</v>
      </c>
      <c r="G4" s="63" t="s">
        <v>83</v>
      </c>
    </row>
    <row r="5" s="52" customFormat="1" ht="30" customHeight="1" spans="1:7">
      <c r="A5" s="158" t="s">
        <v>342</v>
      </c>
      <c r="B5" s="66" t="s">
        <v>343</v>
      </c>
      <c r="C5" s="66"/>
      <c r="D5" s="64"/>
      <c r="E5" s="64"/>
      <c r="F5" s="67"/>
      <c r="G5" s="76"/>
    </row>
    <row r="6" s="52" customFormat="1" ht="80.1" customHeight="1" spans="1:9">
      <c r="A6" s="158" t="s">
        <v>344</v>
      </c>
      <c r="B6" s="77" t="s">
        <v>345</v>
      </c>
      <c r="C6" s="16" t="s">
        <v>346</v>
      </c>
      <c r="D6" s="70" t="s">
        <v>123</v>
      </c>
      <c r="E6" s="64">
        <v>1</v>
      </c>
      <c r="F6" s="15">
        <v>3365220</v>
      </c>
      <c r="G6" s="17">
        <f>IF(E6="","",ROUND(E6*F6,2))</f>
        <v>3365220</v>
      </c>
      <c r="I6" s="78"/>
    </row>
    <row r="7" s="52" customFormat="1" ht="30" customHeight="1" spans="1:9">
      <c r="A7" s="71" t="s">
        <v>347</v>
      </c>
      <c r="B7" s="72"/>
      <c r="C7" s="72"/>
      <c r="D7" s="72"/>
      <c r="E7" s="73">
        <f>SUM(G6)</f>
        <v>3365220</v>
      </c>
      <c r="F7" s="73"/>
      <c r="G7" s="74" t="s">
        <v>278</v>
      </c>
      <c r="I7" s="79"/>
    </row>
    <row r="8" spans="7:7">
      <c r="G8" s="75"/>
    </row>
  </sheetData>
  <sheetProtection password="DAD6" sheet="1" formatColumns="0" formatRows="0" objects="1"/>
  <mergeCells count="5">
    <mergeCell ref="A1:G1"/>
    <mergeCell ref="A2:G2"/>
    <mergeCell ref="F3:G3"/>
    <mergeCell ref="A7:D7"/>
    <mergeCell ref="E7:F7"/>
  </mergeCells>
  <printOptions horizontalCentered="1"/>
  <pageMargins left="0.472222222222222" right="0.472222222222222" top="0.590277777777778" bottom="0.590277777777778" header="0.472222222222222" footer="0.472222222222222"/>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view="pageBreakPreview" zoomScaleNormal="100" workbookViewId="0">
      <selection activeCell="G21" sqref="G21"/>
    </sheetView>
  </sheetViews>
  <sheetFormatPr defaultColWidth="8.88333333333333" defaultRowHeight="12.75" outlineLevelRow="7" outlineLevelCol="6"/>
  <cols>
    <col min="1" max="1" width="7.5" style="53" customWidth="1"/>
    <col min="2" max="2" width="19.75" style="54" customWidth="1"/>
    <col min="3" max="3" width="28.6333333333333" style="54" customWidth="1"/>
    <col min="4" max="4" width="6.38333333333333" style="53" customWidth="1"/>
    <col min="5" max="5" width="7.25" style="53" customWidth="1"/>
    <col min="6" max="6" width="11.8833333333333" style="55" customWidth="1"/>
    <col min="7" max="7" width="12.6333333333333" style="55" customWidth="1"/>
    <col min="8" max="32" width="8.88333333333333" style="56"/>
    <col min="33" max="224" width="8.63333333333333" style="56" customWidth="1"/>
    <col min="225" max="232" width="8.88333333333333" style="56"/>
    <col min="233" max="233" width="6.88333333333333" style="56" customWidth="1"/>
    <col min="234" max="234" width="24.3833333333333" style="56" customWidth="1"/>
    <col min="235" max="235" width="7.38333333333333" style="56" customWidth="1"/>
    <col min="236" max="236" width="9.88333333333333" style="56" customWidth="1"/>
    <col min="237" max="237" width="14.6333333333333" style="56" customWidth="1"/>
    <col min="238" max="238" width="14.75" style="56" customWidth="1"/>
    <col min="239" max="239" width="8.88333333333333" style="56"/>
    <col min="240" max="249" width="9.75" style="56" customWidth="1"/>
    <col min="250" max="16384" width="8.88333333333333" style="56"/>
  </cols>
  <sheetData>
    <row r="1" ht="42" customHeight="1" spans="1:7">
      <c r="A1" s="57" t="s">
        <v>348</v>
      </c>
      <c r="B1" s="58"/>
      <c r="C1" s="58"/>
      <c r="D1" s="58"/>
      <c r="E1" s="58"/>
      <c r="F1" s="58"/>
      <c r="G1" s="58"/>
    </row>
    <row r="2" s="52" customFormat="1" ht="24" customHeight="1" spans="1:7">
      <c r="A2" s="59" t="str">
        <f>汇总表!A2</f>
        <v>项目名称： 南京应天大街长江隧道及定淮门长江隧道日常运营养护服务（2026-2027年度）</v>
      </c>
      <c r="B2" s="59"/>
      <c r="C2" s="59"/>
      <c r="D2" s="59"/>
      <c r="E2" s="59"/>
      <c r="F2" s="59"/>
      <c r="G2" s="59"/>
    </row>
    <row r="3" s="52" customFormat="1" ht="24" customHeight="1" spans="1:7">
      <c r="A3" s="60"/>
      <c r="B3" s="60"/>
      <c r="C3" s="60"/>
      <c r="D3" s="60"/>
      <c r="E3" s="60"/>
      <c r="F3" s="61" t="str">
        <f>汇总表!C3</f>
        <v>货币单位：人民币元</v>
      </c>
      <c r="G3" s="61"/>
    </row>
    <row r="4" s="52" customFormat="1" ht="30" customHeight="1" spans="1:7">
      <c r="A4" s="62" t="s">
        <v>77</v>
      </c>
      <c r="B4" s="62" t="s">
        <v>78</v>
      </c>
      <c r="C4" s="62" t="s">
        <v>79</v>
      </c>
      <c r="D4" s="62" t="s">
        <v>80</v>
      </c>
      <c r="E4" s="62" t="s">
        <v>81</v>
      </c>
      <c r="F4" s="63" t="s">
        <v>82</v>
      </c>
      <c r="G4" s="63" t="s">
        <v>83</v>
      </c>
    </row>
    <row r="5" s="52" customFormat="1" ht="30" customHeight="1" spans="1:7">
      <c r="A5" s="158" t="s">
        <v>342</v>
      </c>
      <c r="B5" s="65" t="s">
        <v>349</v>
      </c>
      <c r="C5" s="66"/>
      <c r="D5" s="64"/>
      <c r="E5" s="64"/>
      <c r="F5" s="67"/>
      <c r="G5" s="68"/>
    </row>
    <row r="6" s="52" customFormat="1" ht="75" customHeight="1" spans="1:7">
      <c r="A6" s="158" t="s">
        <v>344</v>
      </c>
      <c r="B6" s="69" t="s">
        <v>350</v>
      </c>
      <c r="C6" s="16" t="s">
        <v>346</v>
      </c>
      <c r="D6" s="70" t="s">
        <v>123</v>
      </c>
      <c r="E6" s="64">
        <v>1</v>
      </c>
      <c r="F6" s="15">
        <v>2656800</v>
      </c>
      <c r="G6" s="17">
        <f>IF(E6="","",ROUND(E6*F6,2))</f>
        <v>2656800</v>
      </c>
    </row>
    <row r="7" s="52" customFormat="1" ht="30" customHeight="1" spans="1:7">
      <c r="A7" s="71" t="s">
        <v>351</v>
      </c>
      <c r="B7" s="72"/>
      <c r="C7" s="72"/>
      <c r="D7" s="72"/>
      <c r="E7" s="73">
        <f>SUM(G6)</f>
        <v>2656800</v>
      </c>
      <c r="F7" s="73"/>
      <c r="G7" s="74" t="s">
        <v>278</v>
      </c>
    </row>
    <row r="8" spans="7:7">
      <c r="G8" s="75"/>
    </row>
  </sheetData>
  <sheetProtection password="DAD6" sheet="1" formatColumns="0" formatRows="0" objects="1"/>
  <mergeCells count="5">
    <mergeCell ref="A1:G1"/>
    <mergeCell ref="A2:G2"/>
    <mergeCell ref="F3:G3"/>
    <mergeCell ref="A7:D7"/>
    <mergeCell ref="E7:F7"/>
  </mergeCells>
  <printOptions horizontalCentered="1"/>
  <pageMargins left="0.472222222222222" right="0.472222222222222" top="0.472222222222222" bottom="0.472222222222222" header="0.472222222222222" footer="0.472222222222222"/>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7" master="" otherUserPermission="visible"/>
  <rangeList sheetStid="28" master="" otherUserPermission="visible"/>
  <rangeList sheetStid="13" master="" otherUserPermission="visible"/>
  <rangeList sheetStid="36" master="" otherUserPermission="visible"/>
  <rangeList sheetStid="37" master="" otherUserPermission="visible"/>
  <rangeList sheetStid="2" master="" otherUserPermission="visible"/>
  <rangeList sheetStid="29" master="" otherUserPermission="visible"/>
  <rangeList sheetStid="25"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总说明</vt:lpstr>
      <vt:lpstr>汇总表</vt:lpstr>
      <vt:lpstr>2026年度汇总表</vt:lpstr>
      <vt:lpstr>2027年度汇总表 </vt:lpstr>
      <vt:lpstr>第100章（应天大街长江隧道）</vt:lpstr>
      <vt:lpstr>第100章（定淮门长江隧道）</vt:lpstr>
      <vt:lpstr>第200章（应天大街长江隧道）</vt:lpstr>
      <vt:lpstr>第200章（定淮门长江隧道） </vt:lpstr>
      <vt:lpstr>第300章（应天大街长江隧道）</vt:lpstr>
      <vt:lpstr>第300章（定淮门长江隧道）</vt:lpstr>
      <vt:lpstr>第400章（应天大街长江隧道）</vt:lpstr>
      <vt:lpstr>第400章（定淮门长江隧道）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dc:creator>
  <cp:lastModifiedBy>a</cp:lastModifiedBy>
  <dcterms:created xsi:type="dcterms:W3CDTF">2006-09-13T11:21:00Z</dcterms:created>
  <cp:lastPrinted>2025-12-03T01:58:00Z</cp:lastPrinted>
  <dcterms:modified xsi:type="dcterms:W3CDTF">2025-12-04T07:47:17Z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2B8D5CD2907C4E8FBE0207E12D7F01C7_13</vt:lpwstr>
  </property>
  <property fmtid="{D5CDD505-2E9C-101B-9397-08002B2CF9AE}" pid="3" name="KSOProductBuildVer">
    <vt:lpwstr>2052-12.1.0.22529</vt:lpwstr>
  </property>
</Properties>
</file>