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activeTab="1"/>
  </bookViews>
  <sheets>
    <sheet name="表1" sheetId="1" r:id="rId1"/>
    <sheet name="表2" sheetId="2" r:id="rId2"/>
    <sheet name="表3" sheetId="4" r:id="rId3"/>
    <sheet name="表4" sheetId="5" r:id="rId4"/>
    <sheet name="表5" sheetId="3" r:id="rId5"/>
    <sheet name="表6" sheetId="7" r:id="rId6"/>
  </sheets>
  <definedNames>
    <definedName name="_xlnm.Print_Area" localSheetId="4">表5!$A$1:$H$17</definedName>
    <definedName name="_xlnm.Print_Area" localSheetId="0">表1!$A$1:$D$16</definedName>
    <definedName name="_xlnm.Print_Titles" localSheetId="1">表2!$1:$2</definedName>
    <definedName name="_xlnm.Print_Area" localSheetId="5">表6!$A$1:$H$7</definedName>
    <definedName name="_xlnm.Print_Area" localSheetId="3">表4!$A$1:$G$4</definedName>
    <definedName name="_xlnm.Print_Titles" localSheetId="2">表3!$1:$2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<sst xmlns="http://schemas.openxmlformats.org/spreadsheetml/2006/main" count="310" uniqueCount="146">
  <si>
    <r>
      <rPr>
        <sz val="16"/>
        <color theme="1"/>
        <rFont val="宋体"/>
        <charset val="134"/>
      </rPr>
      <t>表</t>
    </r>
    <r>
      <rPr>
        <sz val="16"/>
        <color theme="1"/>
        <rFont val="Times New Roman"/>
        <charset val="134"/>
      </rPr>
      <t>1  2026-2027</t>
    </r>
    <r>
      <rPr>
        <sz val="16"/>
        <color theme="1"/>
        <rFont val="宋体"/>
        <charset val="134"/>
      </rPr>
      <t>年南京市农路建设、养护工程质量检测及路况检测项目费用汇总表</t>
    </r>
  </si>
  <si>
    <r>
      <rPr>
        <sz val="10"/>
        <color theme="1"/>
        <rFont val="宋体"/>
        <charset val="134"/>
      </rPr>
      <t>项目名称：</t>
    </r>
    <r>
      <rPr>
        <sz val="10"/>
        <color theme="1"/>
        <rFont val="Times New Roman"/>
        <charset val="134"/>
      </rPr>
      <t>2026-2027</t>
    </r>
    <r>
      <rPr>
        <sz val="10"/>
        <color theme="1"/>
        <rFont val="宋体"/>
        <charset val="134"/>
      </rPr>
      <t>年南京市农路建设、养护工程质量检测及路况检测项目</t>
    </r>
  </si>
  <si>
    <r>
      <rPr>
        <sz val="10"/>
        <color theme="1"/>
        <rFont val="宋体"/>
        <charset val="134"/>
      </rPr>
      <t>序号</t>
    </r>
  </si>
  <si>
    <r>
      <rPr>
        <sz val="10"/>
        <color theme="1"/>
        <rFont val="宋体"/>
        <charset val="134"/>
      </rPr>
      <t>检测项目</t>
    </r>
  </si>
  <si>
    <r>
      <rPr>
        <sz val="10"/>
        <color theme="1"/>
        <rFont val="宋体"/>
        <charset val="134"/>
      </rPr>
      <t>费用</t>
    </r>
  </si>
  <si>
    <r>
      <rPr>
        <sz val="10"/>
        <color theme="1"/>
        <rFont val="宋体"/>
        <charset val="134"/>
      </rPr>
      <t>备注</t>
    </r>
  </si>
  <si>
    <r>
      <rPr>
        <sz val="10"/>
        <color theme="1"/>
        <rFont val="宋体"/>
        <charset val="134"/>
      </rPr>
      <t>农村公路工程建设计划项目质量检测</t>
    </r>
  </si>
  <si>
    <r>
      <rPr>
        <sz val="10"/>
        <color theme="1"/>
        <rFont val="宋体"/>
        <charset val="134"/>
      </rPr>
      <t>工程建设项目检测</t>
    </r>
  </si>
  <si>
    <r>
      <rPr>
        <sz val="10"/>
        <color theme="1"/>
        <rFont val="宋体"/>
        <charset val="134"/>
      </rPr>
      <t>安全生命防护工程检测</t>
    </r>
  </si>
  <si>
    <r>
      <rPr>
        <sz val="10"/>
        <color theme="1"/>
        <rFont val="Times New Roman"/>
        <charset val="134"/>
      </rPr>
      <t>2025</t>
    </r>
    <r>
      <rPr>
        <sz val="10"/>
        <color theme="1"/>
        <rFont val="宋体"/>
        <charset val="134"/>
      </rPr>
      <t>年及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宋体"/>
        <charset val="134"/>
      </rPr>
      <t>年农村公路养护工程质量检测</t>
    </r>
  </si>
  <si>
    <r>
      <rPr>
        <sz val="10"/>
        <color theme="1"/>
        <rFont val="宋体"/>
        <charset val="134"/>
      </rPr>
      <t>农村公路日常养护检测</t>
    </r>
  </si>
  <si>
    <r>
      <rPr>
        <sz val="10"/>
        <color theme="1"/>
        <rFont val="宋体"/>
        <charset val="134"/>
      </rPr>
      <t>农村公路路况自动化检测</t>
    </r>
  </si>
  <si>
    <r>
      <rPr>
        <sz val="10"/>
        <color theme="1"/>
        <rFont val="宋体"/>
        <charset val="134"/>
      </rPr>
      <t>县道检测</t>
    </r>
  </si>
  <si>
    <r>
      <rPr>
        <sz val="10"/>
        <color theme="1"/>
        <rFont val="宋体"/>
        <charset val="134"/>
      </rPr>
      <t>乡村道检测</t>
    </r>
  </si>
  <si>
    <r>
      <rPr>
        <sz val="10"/>
        <color theme="1"/>
        <rFont val="宋体"/>
        <charset val="134"/>
      </rPr>
      <t>农村公路路面弯沉抽检</t>
    </r>
  </si>
  <si>
    <r>
      <rPr>
        <sz val="10"/>
        <color theme="1"/>
        <rFont val="宋体"/>
        <charset val="134"/>
      </rPr>
      <t>农村公路路面技术状况自动化检测评定数据市级复核</t>
    </r>
  </si>
  <si>
    <r>
      <rPr>
        <sz val="10"/>
        <color theme="1"/>
        <rFont val="宋体"/>
        <charset val="134"/>
      </rPr>
      <t>不可竞争费</t>
    </r>
  </si>
  <si>
    <r>
      <rPr>
        <sz val="10"/>
        <rFont val="宋体"/>
        <charset val="134"/>
      </rPr>
      <t>其他相关技术服务（包括但不限于）：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①南京市四好农村路信息化管理平台资料初审。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②季度检查问题整改回头看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③农村公路数据年鉴（手册）编制、数据库维护更新、农村公路行业发展公报编制、县乡村公路网线路复核、农村地区公路交通量分析归集等相关工作。</t>
    </r>
  </si>
  <si>
    <r>
      <rPr>
        <sz val="10"/>
        <color theme="1"/>
        <rFont val="宋体"/>
        <charset val="134"/>
      </rPr>
      <t>暂列金额</t>
    </r>
    <r>
      <rPr>
        <sz val="10"/>
        <color theme="1"/>
        <rFont val="Times New Roman"/>
        <charset val="134"/>
      </rPr>
      <t>=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1+2+3+4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*2%</t>
    </r>
  </si>
  <si>
    <r>
      <rPr>
        <sz val="10"/>
        <color theme="1"/>
        <rFont val="宋体"/>
        <charset val="134"/>
      </rPr>
      <t>总计</t>
    </r>
  </si>
  <si>
    <t>表2 农村公路工程建设计划项目质量检测</t>
  </si>
  <si>
    <r>
      <rPr>
        <sz val="10"/>
        <rFont val="宋体"/>
        <charset val="134"/>
      </rPr>
      <t>项目名称</t>
    </r>
  </si>
  <si>
    <r>
      <rPr>
        <sz val="10"/>
        <rFont val="宋体"/>
        <charset val="134"/>
      </rPr>
      <t>序号</t>
    </r>
  </si>
  <si>
    <r>
      <rPr>
        <sz val="10"/>
        <rFont val="宋体"/>
        <charset val="134"/>
      </rPr>
      <t>检查项目</t>
    </r>
  </si>
  <si>
    <r>
      <rPr>
        <sz val="10"/>
        <rFont val="宋体"/>
        <charset val="134"/>
      </rPr>
      <t>单位</t>
    </r>
  </si>
  <si>
    <r>
      <rPr>
        <sz val="10"/>
        <rFont val="宋体"/>
        <charset val="134"/>
      </rPr>
      <t>单价（元）</t>
    </r>
  </si>
  <si>
    <r>
      <rPr>
        <sz val="10"/>
        <rFont val="宋体"/>
        <charset val="134"/>
      </rPr>
      <t>数量</t>
    </r>
  </si>
  <si>
    <r>
      <rPr>
        <sz val="10"/>
        <rFont val="宋体"/>
        <charset val="134"/>
      </rPr>
      <t>总价（元）</t>
    </r>
  </si>
  <si>
    <r>
      <rPr>
        <sz val="10"/>
        <rFont val="宋体"/>
        <charset val="134"/>
      </rPr>
      <t>检测频率</t>
    </r>
  </si>
  <si>
    <r>
      <rPr>
        <sz val="10"/>
        <rFont val="宋体"/>
        <charset val="134"/>
      </rPr>
      <t>在建工程检测项目</t>
    </r>
  </si>
  <si>
    <r>
      <rPr>
        <sz val="10"/>
        <rFont val="宋体"/>
        <charset val="134"/>
      </rPr>
      <t>路基压实度</t>
    </r>
  </si>
  <si>
    <r>
      <rPr>
        <sz val="10"/>
        <rFont val="宋体"/>
        <charset val="134"/>
      </rPr>
      <t>点</t>
    </r>
  </si>
  <si>
    <r>
      <rPr>
        <sz val="10"/>
        <rFont val="仿宋"/>
        <charset val="134"/>
      </rPr>
      <t>可抽检段落每公里不少于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个点。</t>
    </r>
  </si>
  <si>
    <r>
      <rPr>
        <sz val="10"/>
        <rFont val="宋体"/>
        <charset val="134"/>
      </rPr>
      <t>石灰有效氧化钙</t>
    </r>
  </si>
  <si>
    <r>
      <rPr>
        <sz val="10"/>
        <rFont val="宋体"/>
        <charset val="134"/>
      </rPr>
      <t>项</t>
    </r>
  </si>
  <si>
    <r>
      <rPr>
        <sz val="10"/>
        <rFont val="宋体"/>
        <charset val="134"/>
      </rPr>
      <t>基层取芯（一层）</t>
    </r>
  </si>
  <si>
    <r>
      <rPr>
        <sz val="10"/>
        <rFont val="宋体"/>
        <charset val="134"/>
      </rPr>
      <t>回弹法测强</t>
    </r>
  </si>
  <si>
    <r>
      <rPr>
        <sz val="10"/>
        <rFont val="宋体"/>
        <charset val="134"/>
      </rPr>
      <t>测区</t>
    </r>
  </si>
  <si>
    <r>
      <rPr>
        <sz val="10"/>
        <rFont val="仿宋"/>
        <charset val="134"/>
      </rPr>
      <t>全桥墩台的</t>
    </r>
    <r>
      <rPr>
        <sz val="10"/>
        <rFont val="Times New Roman"/>
        <charset val="134"/>
      </rPr>
      <t>10%</t>
    </r>
    <r>
      <rPr>
        <sz val="10"/>
        <rFont val="仿宋"/>
        <charset val="134"/>
      </rPr>
      <t>且不小于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个、大桥上部构件的</t>
    </r>
    <r>
      <rPr>
        <sz val="10"/>
        <rFont val="Times New Roman"/>
        <charset val="134"/>
      </rPr>
      <t>10%</t>
    </r>
    <r>
      <rPr>
        <sz val="10"/>
        <rFont val="仿宋"/>
        <charset val="134"/>
      </rPr>
      <t>，中、小桥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个构件</t>
    </r>
  </si>
  <si>
    <r>
      <rPr>
        <sz val="10"/>
        <rFont val="宋体"/>
        <charset val="134"/>
      </rPr>
      <t>沥青针入度试验</t>
    </r>
  </si>
  <si>
    <r>
      <rPr>
        <sz val="10"/>
        <rFont val="仿宋"/>
        <charset val="134"/>
      </rPr>
      <t>抽检</t>
    </r>
  </si>
  <si>
    <r>
      <rPr>
        <sz val="10"/>
        <rFont val="宋体"/>
        <charset val="134"/>
      </rPr>
      <t>沥青延度试验</t>
    </r>
  </si>
  <si>
    <r>
      <rPr>
        <sz val="10"/>
        <rFont val="宋体"/>
        <charset val="134"/>
      </rPr>
      <t>沥青软化点试验</t>
    </r>
  </si>
  <si>
    <r>
      <rPr>
        <sz val="10"/>
        <rFont val="宋体"/>
        <charset val="134"/>
      </rPr>
      <t>粗集料含泥量试验</t>
    </r>
  </si>
  <si>
    <r>
      <rPr>
        <sz val="10"/>
        <rFont val="宋体"/>
        <charset val="134"/>
      </rPr>
      <t>组</t>
    </r>
  </si>
  <si>
    <r>
      <rPr>
        <sz val="10"/>
        <rFont val="宋体"/>
        <charset val="134"/>
      </rPr>
      <t>粗集料压碎值试验</t>
    </r>
  </si>
  <si>
    <r>
      <rPr>
        <sz val="10"/>
        <rFont val="宋体"/>
        <charset val="134"/>
      </rPr>
      <t>细集料含泥量试验</t>
    </r>
  </si>
  <si>
    <r>
      <rPr>
        <sz val="10"/>
        <rFont val="宋体"/>
        <charset val="134"/>
      </rPr>
      <t>水泥细度</t>
    </r>
  </si>
  <si>
    <r>
      <rPr>
        <sz val="10"/>
        <rFont val="宋体"/>
        <charset val="134"/>
      </rPr>
      <t>水泥安定性</t>
    </r>
  </si>
  <si>
    <r>
      <rPr>
        <sz val="10"/>
        <rFont val="宋体"/>
        <charset val="134"/>
      </rPr>
      <t>水泥凝结时间</t>
    </r>
  </si>
  <si>
    <r>
      <rPr>
        <sz val="10"/>
        <rFont val="宋体"/>
        <charset val="134"/>
      </rPr>
      <t>标准稠度用水量</t>
    </r>
  </si>
  <si>
    <r>
      <rPr>
        <sz val="10"/>
        <rFont val="宋体"/>
        <charset val="134"/>
      </rPr>
      <t>水泥胶砂强度</t>
    </r>
  </si>
  <si>
    <r>
      <rPr>
        <sz val="10"/>
        <rFont val="宋体"/>
        <charset val="134"/>
      </rPr>
      <t>沥青混合料中沥青含量试验</t>
    </r>
  </si>
  <si>
    <r>
      <rPr>
        <sz val="10"/>
        <rFont val="宋体"/>
        <charset val="134"/>
      </rPr>
      <t>沥青混合料的矿料级配试验</t>
    </r>
  </si>
  <si>
    <r>
      <rPr>
        <sz val="10"/>
        <rFont val="宋体"/>
        <charset val="134"/>
      </rPr>
      <t>弯沉</t>
    </r>
  </si>
  <si>
    <r>
      <rPr>
        <sz val="10"/>
        <rFont val="仿宋"/>
        <charset val="134"/>
      </rPr>
      <t>逐车道检测，每公里不少于</t>
    </r>
    <r>
      <rPr>
        <sz val="10"/>
        <rFont val="Times New Roman"/>
        <charset val="134"/>
      </rPr>
      <t>40</t>
    </r>
    <r>
      <rPr>
        <sz val="10"/>
        <rFont val="仿宋"/>
        <charset val="134"/>
      </rPr>
      <t>个点</t>
    </r>
  </si>
  <si>
    <r>
      <rPr>
        <sz val="10"/>
        <rFont val="宋体"/>
        <charset val="134"/>
      </rPr>
      <t>钢筋保护层厚度</t>
    </r>
  </si>
  <si>
    <r>
      <rPr>
        <sz val="10"/>
        <rFont val="宋体"/>
        <charset val="134"/>
      </rPr>
      <t>小计</t>
    </r>
  </si>
  <si>
    <r>
      <rPr>
        <sz val="10"/>
        <rFont val="宋体"/>
        <charset val="134"/>
      </rPr>
      <t>提档升级项目检测</t>
    </r>
  </si>
  <si>
    <r>
      <rPr>
        <sz val="10"/>
        <rFont val="宋体"/>
        <charset val="134"/>
      </rPr>
      <t>质量管理行为</t>
    </r>
  </si>
  <si>
    <r>
      <rPr>
        <sz val="10"/>
        <rFont val="宋体"/>
        <charset val="134"/>
      </rPr>
      <t>标段</t>
    </r>
  </si>
  <si>
    <r>
      <rPr>
        <sz val="10"/>
        <rFont val="仿宋"/>
        <charset val="134"/>
      </rPr>
      <t>每项目</t>
    </r>
  </si>
  <si>
    <r>
      <rPr>
        <sz val="10"/>
        <rFont val="宋体"/>
        <charset val="134"/>
      </rPr>
      <t>内业检查费</t>
    </r>
  </si>
  <si>
    <r>
      <rPr>
        <sz val="10"/>
        <rFont val="宋体"/>
        <charset val="134"/>
      </rPr>
      <t>沥青砼及水泥砼面层宽度</t>
    </r>
  </si>
  <si>
    <r>
      <rPr>
        <sz val="10"/>
        <rFont val="仿宋"/>
        <charset val="134"/>
      </rPr>
      <t>按每</t>
    </r>
    <r>
      <rPr>
        <sz val="10"/>
        <rFont val="Times New Roman"/>
        <charset val="134"/>
      </rPr>
      <t>2km</t>
    </r>
    <r>
      <rPr>
        <sz val="10"/>
        <rFont val="仿宋"/>
        <charset val="134"/>
      </rPr>
      <t>为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个单位检测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处，且全线不少于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处；超过</t>
    </r>
    <r>
      <rPr>
        <sz val="10"/>
        <rFont val="Times New Roman"/>
        <charset val="134"/>
      </rPr>
      <t>2km</t>
    </r>
    <r>
      <rPr>
        <sz val="10"/>
        <rFont val="仿宋"/>
        <charset val="134"/>
      </rPr>
      <t>的，每增加</t>
    </r>
    <r>
      <rPr>
        <sz val="10"/>
        <rFont val="Times New Roman"/>
        <charset val="134"/>
      </rPr>
      <t>1km</t>
    </r>
    <r>
      <rPr>
        <sz val="10"/>
        <rFont val="仿宋"/>
        <charset val="134"/>
      </rPr>
      <t>，检测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处。</t>
    </r>
  </si>
  <si>
    <r>
      <rPr>
        <sz val="10"/>
        <rFont val="宋体"/>
        <charset val="134"/>
      </rPr>
      <t>沥青砼路面厚度、压实度（取芯法）一层</t>
    </r>
  </si>
  <si>
    <r>
      <rPr>
        <sz val="10"/>
        <rFont val="宋体"/>
        <charset val="134"/>
      </rPr>
      <t>个</t>
    </r>
  </si>
  <si>
    <r>
      <rPr>
        <sz val="10"/>
        <rFont val="宋体"/>
        <charset val="134"/>
      </rPr>
      <t>沥青砼路面厚度、压实度（取芯法）两层</t>
    </r>
  </si>
  <si>
    <r>
      <rPr>
        <sz val="10"/>
        <rFont val="宋体"/>
        <charset val="134"/>
      </rPr>
      <t>路面外观</t>
    </r>
  </si>
  <si>
    <r>
      <rPr>
        <sz val="10"/>
        <rFont val="宋体"/>
        <charset val="134"/>
      </rPr>
      <t>每侧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公里</t>
    </r>
  </si>
  <si>
    <r>
      <rPr>
        <sz val="10"/>
        <rFont val="宋体"/>
        <charset val="134"/>
      </rPr>
      <t>桥梁改造项目</t>
    </r>
  </si>
  <si>
    <r>
      <rPr>
        <sz val="10"/>
        <rFont val="宋体"/>
        <charset val="134"/>
      </rPr>
      <t>结构物几何尺寸</t>
    </r>
  </si>
  <si>
    <r>
      <rPr>
        <sz val="10"/>
        <rFont val="仿宋"/>
        <charset val="134"/>
      </rPr>
      <t>桥宽中、小桥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处，大桥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处，跨径全桥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处</t>
    </r>
  </si>
  <si>
    <r>
      <rPr>
        <sz val="10"/>
        <rFont val="宋体"/>
        <charset val="134"/>
      </rPr>
      <t>桥梁外观（小桥）</t>
    </r>
  </si>
  <si>
    <r>
      <rPr>
        <sz val="10"/>
        <rFont val="宋体"/>
        <charset val="134"/>
      </rPr>
      <t>每延米</t>
    </r>
  </si>
  <si>
    <r>
      <rPr>
        <sz val="10"/>
        <rFont val="宋体"/>
        <charset val="134"/>
      </rPr>
      <t>桥梁外观（中桥）</t>
    </r>
  </si>
  <si>
    <r>
      <rPr>
        <sz val="10"/>
        <rFont val="宋体"/>
        <charset val="134"/>
      </rPr>
      <t>桥梁外观（大桥）</t>
    </r>
  </si>
  <si>
    <r>
      <rPr>
        <sz val="10"/>
        <rFont val="宋体"/>
        <charset val="134"/>
      </rPr>
      <t>村组对外连接道路检测</t>
    </r>
  </si>
  <si>
    <r>
      <rPr>
        <sz val="10"/>
        <rFont val="仿宋"/>
        <charset val="134"/>
      </rPr>
      <t>每</t>
    </r>
    <r>
      <rPr>
        <sz val="10"/>
        <rFont val="Times New Roman"/>
        <charset val="134"/>
      </rPr>
      <t>500</t>
    </r>
    <r>
      <rPr>
        <sz val="10"/>
        <rFont val="仿宋"/>
        <charset val="134"/>
      </rPr>
      <t>米检测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个点，每超过</t>
    </r>
    <r>
      <rPr>
        <sz val="10"/>
        <rFont val="Times New Roman"/>
        <charset val="134"/>
      </rPr>
      <t>500m</t>
    </r>
    <r>
      <rPr>
        <sz val="10"/>
        <rFont val="仿宋"/>
        <charset val="134"/>
      </rPr>
      <t>增加一个点</t>
    </r>
  </si>
  <si>
    <r>
      <rPr>
        <sz val="10"/>
        <rFont val="宋体"/>
        <charset val="134"/>
      </rPr>
      <t>水泥砼路面厚度（取芯法）</t>
    </r>
  </si>
  <si>
    <r>
      <rPr>
        <sz val="10"/>
        <rFont val="宋体"/>
        <charset val="134"/>
      </rPr>
      <t>水泥面层劈裂强度</t>
    </r>
  </si>
  <si>
    <r>
      <rPr>
        <sz val="10"/>
        <rFont val="宋体"/>
        <charset val="134"/>
      </rPr>
      <t>安全生命防护工程项目</t>
    </r>
  </si>
  <si>
    <r>
      <rPr>
        <sz val="10"/>
        <rFont val="宋体"/>
        <charset val="134"/>
      </rPr>
      <t>标志外观质量检查</t>
    </r>
  </si>
  <si>
    <r>
      <rPr>
        <sz val="10"/>
        <rFont val="宋体"/>
        <charset val="134"/>
      </rPr>
      <t>处</t>
    </r>
  </si>
  <si>
    <r>
      <rPr>
        <sz val="10"/>
        <rFont val="仿宋"/>
        <charset val="134"/>
      </rPr>
      <t>每项目</t>
    </r>
    <r>
      <rPr>
        <sz val="10"/>
        <rFont val="Times New Roman"/>
        <charset val="134"/>
      </rPr>
      <t>10</t>
    </r>
    <r>
      <rPr>
        <sz val="10"/>
        <rFont val="仿宋"/>
        <charset val="134"/>
      </rPr>
      <t>测点</t>
    </r>
  </si>
  <si>
    <r>
      <rPr>
        <sz val="10"/>
        <rFont val="宋体"/>
        <charset val="134"/>
      </rPr>
      <t>标志逆反射检测</t>
    </r>
  </si>
  <si>
    <r>
      <rPr>
        <sz val="10"/>
        <rFont val="宋体"/>
        <charset val="134"/>
      </rPr>
      <t>标线外观质量检查</t>
    </r>
  </si>
  <si>
    <r>
      <rPr>
        <sz val="10"/>
        <rFont val="宋体"/>
        <charset val="134"/>
      </rPr>
      <t>标线逆反射检测</t>
    </r>
  </si>
  <si>
    <r>
      <rPr>
        <sz val="10"/>
        <rFont val="宋体"/>
        <charset val="134"/>
      </rPr>
      <t>护栏外观质量检查</t>
    </r>
  </si>
  <si>
    <t>km</t>
  </si>
  <si>
    <r>
      <rPr>
        <sz val="10"/>
        <rFont val="宋体"/>
        <charset val="134"/>
      </rPr>
      <t>护栏涂层厚度</t>
    </r>
  </si>
  <si>
    <r>
      <rPr>
        <sz val="10"/>
        <rFont val="仿宋"/>
        <charset val="134"/>
      </rPr>
      <t>每公里</t>
    </r>
    <r>
      <rPr>
        <sz val="10"/>
        <rFont val="Times New Roman"/>
        <charset val="134"/>
      </rPr>
      <t>1</t>
    </r>
    <r>
      <rPr>
        <sz val="10"/>
        <rFont val="仿宋"/>
        <charset val="134"/>
      </rPr>
      <t>测点</t>
    </r>
  </si>
  <si>
    <r>
      <rPr>
        <sz val="10"/>
        <rFont val="宋体"/>
        <charset val="134"/>
      </rPr>
      <t>护栏钢板厚度</t>
    </r>
  </si>
  <si>
    <r>
      <rPr>
        <sz val="10"/>
        <rFont val="宋体"/>
        <charset val="134"/>
      </rPr>
      <t>合计（转入表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</t>
    </r>
  </si>
  <si>
    <t>表3 2025年及2026年农村公路养护工程质量检测</t>
  </si>
  <si>
    <t>项目名称</t>
  </si>
  <si>
    <t>序号</t>
  </si>
  <si>
    <t>检测项目</t>
  </si>
  <si>
    <t>单位</t>
  </si>
  <si>
    <t>单价（元）</t>
  </si>
  <si>
    <t>数量</t>
  </si>
  <si>
    <t>总价（元）</t>
  </si>
  <si>
    <t>检测频率</t>
  </si>
  <si>
    <r>
      <rPr>
        <sz val="10"/>
        <rFont val="Times New Roman"/>
        <charset val="134"/>
      </rPr>
      <t>2025</t>
    </r>
    <r>
      <rPr>
        <sz val="10"/>
        <rFont val="宋体"/>
        <charset val="134"/>
      </rPr>
      <t>省市计划养护工程检测项目</t>
    </r>
  </si>
  <si>
    <r>
      <rPr>
        <sz val="10"/>
        <color theme="1"/>
        <rFont val="仿宋"/>
        <charset val="134"/>
      </rPr>
      <t>每项目</t>
    </r>
  </si>
  <si>
    <r>
      <rPr>
        <sz val="10"/>
        <color theme="1"/>
        <rFont val="仿宋"/>
        <charset val="134"/>
      </rPr>
      <t>每</t>
    </r>
    <r>
      <rPr>
        <sz val="10"/>
        <color theme="1"/>
        <rFont val="Times New Roman"/>
        <charset val="134"/>
      </rPr>
      <t>500</t>
    </r>
    <r>
      <rPr>
        <sz val="10"/>
        <color theme="1"/>
        <rFont val="仿宋"/>
        <charset val="134"/>
      </rPr>
      <t>米检测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"/>
        <charset val="134"/>
      </rPr>
      <t>个点</t>
    </r>
  </si>
  <si>
    <r>
      <rPr>
        <sz val="10"/>
        <color theme="1"/>
        <rFont val="宋体"/>
        <charset val="134"/>
      </rPr>
      <t>水泥砼路面厚度（取芯法）</t>
    </r>
  </si>
  <si>
    <r>
      <rPr>
        <sz val="10"/>
        <color theme="1"/>
        <rFont val="宋体"/>
        <charset val="134"/>
      </rPr>
      <t>点</t>
    </r>
  </si>
  <si>
    <r>
      <rPr>
        <sz val="10"/>
        <color theme="1"/>
        <rFont val="宋体"/>
        <charset val="134"/>
      </rPr>
      <t>水泥面层劈裂强度</t>
    </r>
  </si>
  <si>
    <r>
      <rPr>
        <sz val="10"/>
        <color theme="1"/>
        <rFont val="宋体"/>
        <charset val="134"/>
      </rPr>
      <t>个</t>
    </r>
  </si>
  <si>
    <r>
      <rPr>
        <sz val="10"/>
        <color theme="1"/>
        <rFont val="仿宋"/>
        <charset val="134"/>
      </rPr>
      <t>全桥墩台的</t>
    </r>
    <r>
      <rPr>
        <sz val="10"/>
        <color theme="1"/>
        <rFont val="Times New Roman"/>
        <charset val="134"/>
      </rPr>
      <t>10%</t>
    </r>
    <r>
      <rPr>
        <sz val="10"/>
        <color theme="1"/>
        <rFont val="仿宋"/>
        <charset val="134"/>
      </rPr>
      <t>且不小于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"/>
        <charset val="134"/>
      </rPr>
      <t>个、大桥上部构件的</t>
    </r>
    <r>
      <rPr>
        <sz val="10"/>
        <color theme="1"/>
        <rFont val="Times New Roman"/>
        <charset val="134"/>
      </rPr>
      <t>10%</t>
    </r>
    <r>
      <rPr>
        <sz val="10"/>
        <color theme="1"/>
        <rFont val="仿宋"/>
        <charset val="134"/>
      </rPr>
      <t>，中、小桥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"/>
        <charset val="134"/>
      </rPr>
      <t>个构件</t>
    </r>
  </si>
  <si>
    <r>
      <rPr>
        <sz val="10"/>
        <rFont val="Times New Roman"/>
        <charset val="134"/>
      </rPr>
      <t>2026</t>
    </r>
    <r>
      <rPr>
        <sz val="10"/>
        <rFont val="宋体"/>
        <charset val="134"/>
      </rPr>
      <t>省市计划养护工程检测项目</t>
    </r>
  </si>
  <si>
    <r>
      <rPr>
        <sz val="10"/>
        <color theme="1"/>
        <rFont val="仿宋"/>
        <charset val="134"/>
      </rPr>
      <t>按每</t>
    </r>
    <r>
      <rPr>
        <sz val="10"/>
        <color theme="1"/>
        <rFont val="Times New Roman"/>
        <charset val="134"/>
      </rPr>
      <t>2km</t>
    </r>
    <r>
      <rPr>
        <sz val="10"/>
        <color theme="1"/>
        <rFont val="仿宋"/>
        <charset val="134"/>
      </rPr>
      <t>为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"/>
        <charset val="134"/>
      </rPr>
      <t>个单位检测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"/>
        <charset val="134"/>
      </rPr>
      <t>处，且全线不少于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"/>
        <charset val="134"/>
      </rPr>
      <t>处；超过</t>
    </r>
    <r>
      <rPr>
        <sz val="10"/>
        <color theme="1"/>
        <rFont val="Times New Roman"/>
        <charset val="134"/>
      </rPr>
      <t>2km</t>
    </r>
    <r>
      <rPr>
        <sz val="10"/>
        <color theme="1"/>
        <rFont val="仿宋"/>
        <charset val="134"/>
      </rPr>
      <t>的，每增加</t>
    </r>
    <r>
      <rPr>
        <sz val="10"/>
        <color theme="1"/>
        <rFont val="Times New Roman"/>
        <charset val="134"/>
      </rPr>
      <t>1km</t>
    </r>
    <r>
      <rPr>
        <sz val="10"/>
        <color theme="1"/>
        <rFont val="仿宋"/>
        <charset val="134"/>
      </rPr>
      <t>，检测</t>
    </r>
    <r>
      <rPr>
        <sz val="10"/>
        <color theme="1"/>
        <rFont val="Times New Roman"/>
        <charset val="134"/>
      </rPr>
      <t>1</t>
    </r>
    <r>
      <rPr>
        <sz val="10"/>
        <color theme="1"/>
        <rFont val="仿宋"/>
        <charset val="134"/>
      </rPr>
      <t>处。</t>
    </r>
  </si>
  <si>
    <t>表4 农村公路日常养护检测</t>
  </si>
  <si>
    <r>
      <rPr>
        <sz val="10"/>
        <color theme="1"/>
        <rFont val="宋体"/>
        <charset val="134"/>
      </rPr>
      <t>单位</t>
    </r>
  </si>
  <si>
    <r>
      <rPr>
        <sz val="10"/>
        <color theme="1"/>
        <rFont val="宋体"/>
        <charset val="134"/>
      </rPr>
      <t>单价（元）</t>
    </r>
  </si>
  <si>
    <r>
      <rPr>
        <sz val="10"/>
        <color theme="1"/>
        <rFont val="宋体"/>
        <charset val="134"/>
      </rPr>
      <t>数量</t>
    </r>
  </si>
  <si>
    <r>
      <rPr>
        <sz val="10"/>
        <color theme="1"/>
        <rFont val="宋体"/>
        <charset val="134"/>
      </rPr>
      <t>总价（元）</t>
    </r>
  </si>
  <si>
    <r>
      <rPr>
        <sz val="10"/>
        <color theme="1"/>
        <rFont val="宋体"/>
        <charset val="134"/>
      </rPr>
      <t>检测频率</t>
    </r>
  </si>
  <si>
    <r>
      <rPr>
        <sz val="10"/>
        <color theme="1"/>
        <rFont val="宋体"/>
        <charset val="134"/>
      </rPr>
      <t>日常管理养护检查</t>
    </r>
  </si>
  <si>
    <r>
      <rPr>
        <sz val="10"/>
        <color theme="1"/>
        <rFont val="宋体"/>
        <charset val="134"/>
      </rPr>
      <t>每侧</t>
    </r>
    <r>
      <rPr>
        <sz val="10"/>
        <color theme="1"/>
        <rFont val="Times New Roman"/>
        <charset val="134"/>
      </rPr>
      <t>·</t>
    </r>
    <r>
      <rPr>
        <sz val="10"/>
        <color theme="1"/>
        <rFont val="宋体"/>
        <charset val="134"/>
      </rPr>
      <t>公里</t>
    </r>
  </si>
  <si>
    <r>
      <rPr>
        <sz val="10"/>
        <color rgb="FF000000"/>
        <rFont val="宋体"/>
        <charset val="134"/>
      </rPr>
      <t>单侧检测，县道每年覆盖，乡村道两年覆盖。每季度整改回复复查、汛期隐患检查、冬防储备检查和内业台账检查</t>
    </r>
  </si>
  <si>
    <r>
      <rPr>
        <sz val="10"/>
        <color theme="1"/>
        <rFont val="宋体"/>
        <charset val="134"/>
      </rPr>
      <t>合计（转入表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</si>
  <si>
    <t>表5 农村公路路况自动化检测</t>
  </si>
  <si>
    <r>
      <rPr>
        <sz val="10"/>
        <color theme="1"/>
        <rFont val="宋体"/>
        <charset val="134"/>
      </rPr>
      <t>县道</t>
    </r>
  </si>
  <si>
    <r>
      <rPr>
        <sz val="10"/>
        <color theme="1"/>
        <rFont val="宋体"/>
        <charset val="134"/>
      </rPr>
      <t>平整度</t>
    </r>
  </si>
  <si>
    <r>
      <rPr>
        <sz val="10"/>
        <color theme="1"/>
        <rFont val="宋体"/>
        <charset val="134"/>
      </rPr>
      <t>车道</t>
    </r>
    <r>
      <rPr>
        <sz val="10"/>
        <color theme="1"/>
        <rFont val="Times New Roman"/>
        <charset val="134"/>
      </rPr>
      <t>*</t>
    </r>
    <r>
      <rPr>
        <sz val="10"/>
        <color theme="1"/>
        <rFont val="宋体"/>
        <charset val="134"/>
      </rPr>
      <t>公里</t>
    </r>
  </si>
  <si>
    <r>
      <rPr>
        <sz val="10"/>
        <color theme="1"/>
        <rFont val="宋体"/>
        <charset val="134"/>
      </rPr>
      <t>当年全覆盖，每季度检测总里程</t>
    </r>
    <r>
      <rPr>
        <sz val="10"/>
        <color theme="1"/>
        <rFont val="Times New Roman"/>
        <charset val="134"/>
      </rPr>
      <t>1/4</t>
    </r>
  </si>
  <si>
    <r>
      <rPr>
        <sz val="10"/>
        <color theme="1"/>
        <rFont val="宋体"/>
        <charset val="134"/>
      </rPr>
      <t>路面破损</t>
    </r>
  </si>
  <si>
    <r>
      <rPr>
        <sz val="10"/>
        <color theme="1"/>
        <rFont val="宋体"/>
        <charset val="134"/>
      </rPr>
      <t>车辙</t>
    </r>
  </si>
  <si>
    <r>
      <rPr>
        <sz val="10"/>
        <color theme="1"/>
        <rFont val="宋体"/>
        <charset val="134"/>
      </rPr>
      <t>路面磨耗</t>
    </r>
  </si>
  <si>
    <r>
      <rPr>
        <sz val="10"/>
        <color theme="1"/>
        <rFont val="宋体"/>
        <charset val="134"/>
      </rPr>
      <t>路面跳车</t>
    </r>
  </si>
  <si>
    <r>
      <rPr>
        <sz val="10"/>
        <color theme="1"/>
        <rFont val="宋体"/>
        <charset val="134"/>
      </rPr>
      <t>路基外观</t>
    </r>
  </si>
  <si>
    <r>
      <rPr>
        <sz val="10"/>
        <color theme="1"/>
        <rFont val="宋体"/>
        <charset val="134"/>
      </rPr>
      <t>两侧检查</t>
    </r>
  </si>
  <si>
    <r>
      <rPr>
        <sz val="10"/>
        <color theme="1"/>
        <rFont val="宋体"/>
        <charset val="134"/>
      </rPr>
      <t>小计</t>
    </r>
  </si>
  <si>
    <r>
      <rPr>
        <sz val="10"/>
        <color theme="1"/>
        <rFont val="宋体"/>
        <charset val="134"/>
      </rPr>
      <t>乡村道</t>
    </r>
  </si>
  <si>
    <r>
      <rPr>
        <sz val="10"/>
        <color theme="1"/>
        <rFont val="宋体"/>
        <charset val="134"/>
      </rPr>
      <t>两年全覆盖，每季度检测总里程</t>
    </r>
    <r>
      <rPr>
        <sz val="10"/>
        <color theme="1"/>
        <rFont val="Times New Roman"/>
        <charset val="134"/>
      </rPr>
      <t>1/8</t>
    </r>
  </si>
  <si>
    <t>表6 农村公路路面弯沉抽检</t>
  </si>
  <si>
    <r>
      <rPr>
        <sz val="10"/>
        <color theme="1"/>
        <rFont val="宋体"/>
        <charset val="134"/>
      </rPr>
      <t>车道数</t>
    </r>
  </si>
  <si>
    <r>
      <rPr>
        <sz val="10"/>
        <color theme="1"/>
        <rFont val="宋体"/>
        <charset val="134"/>
      </rPr>
      <t>里程</t>
    </r>
  </si>
  <si>
    <r>
      <rPr>
        <sz val="10"/>
        <color theme="1"/>
        <rFont val="宋体"/>
        <charset val="134"/>
      </rPr>
      <t>测点数</t>
    </r>
  </si>
  <si>
    <r>
      <rPr>
        <sz val="10"/>
        <color theme="1"/>
        <rFont val="宋体"/>
        <charset val="134"/>
      </rPr>
      <t>单车道</t>
    </r>
  </si>
  <si>
    <r>
      <rPr>
        <sz val="10"/>
        <color theme="1"/>
        <rFont val="宋体"/>
        <charset val="134"/>
      </rPr>
      <t>每公里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测点，按照沥青路面总里程抽检</t>
    </r>
    <r>
      <rPr>
        <sz val="10"/>
        <color theme="1"/>
        <rFont val="Times New Roman"/>
        <charset val="134"/>
      </rPr>
      <t>5%</t>
    </r>
  </si>
  <si>
    <r>
      <rPr>
        <sz val="10"/>
        <color theme="1"/>
        <rFont val="宋体"/>
        <charset val="134"/>
      </rPr>
      <t>双车道</t>
    </r>
  </si>
  <si>
    <r>
      <rPr>
        <sz val="10"/>
        <color theme="1"/>
        <rFont val="宋体"/>
        <charset val="134"/>
      </rPr>
      <t>四车道</t>
    </r>
  </si>
  <si>
    <r>
      <rPr>
        <sz val="10"/>
        <color theme="1"/>
        <rFont val="宋体"/>
        <charset val="134"/>
      </rPr>
      <t>汇总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</si>
</sst>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_ "/>
    <numFmt numFmtId="178" formatCode="0.00_ "/>
  </numFmts>
  <fonts count="40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6"/>
      <color theme="1"/>
      <name val="宋体"/>
      <charset val="134"/>
    </font>
    <font>
      <sz val="10"/>
      <color rgb="FF000000"/>
      <name val="Times New Roman"/>
      <charset val="134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Times New Roman"/>
      <charset val="134"/>
    </font>
    <font>
      <sz val="14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top"/>
      <protection locked="0"/>
    </xf>
  </cellStyleXfs>
  <cellXfs count="6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178" fontId="1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77" fontId="1" fillId="0" borderId="5" xfId="0" applyNumberFormat="1" applyFont="1" applyFill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 wrapText="1"/>
    </xf>
    <xf numFmtId="177" fontId="1" fillId="0" borderId="7" xfId="0" applyNumberFormat="1" applyFont="1" applyFill="1" applyBorder="1" applyAlignment="1">
      <alignment horizontal="center" vertical="center" wrapText="1"/>
    </xf>
    <xf numFmtId="177" fontId="1" fillId="0" borderId="5" xfId="0" applyNumberFormat="1" applyFont="1" applyBorder="1" applyAlignment="1">
      <alignment horizontal="center" vertical="center" wrapText="1"/>
    </xf>
    <xf numFmtId="177" fontId="1" fillId="0" borderId="6" xfId="0" applyNumberFormat="1" applyFont="1" applyBorder="1" applyAlignment="1">
      <alignment horizontal="center" vertical="center" wrapText="1"/>
    </xf>
    <xf numFmtId="177" fontId="1" fillId="0" borderId="7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Fill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177" fontId="1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16"/>
  <sheetViews>
    <sheetView showZeros="0" view="pageBreakPreview" zoomScaleNormal="145" topLeftCell="A7" workbookViewId="0">
      <selection activeCell="C21" sqref="C21"/>
    </sheetView>
  </sheetViews>
  <sheetFormatPr defaultColWidth="8.88888888888889" defaultRowHeight="13.8" outlineLevelCol="3"/>
  <cols>
    <col min="1" max="1" width="6.37962962962963" style="56" customWidth="1"/>
    <col min="2" max="2" width="50.1296296296296" style="57" customWidth="1"/>
    <col min="3" max="3" width="13.8796296296296" style="56" customWidth="1"/>
    <col min="4" max="4" width="16.8796296296296" style="56" customWidth="1"/>
    <col min="5" max="6" width="8.88888888888889" style="56"/>
    <col min="7" max="7" width="14.5" style="56"/>
    <col min="8" max="8" width="15.8796296296296" style="56"/>
    <col min="9" max="16384" width="8.88888888888889" style="56"/>
  </cols>
  <sheetData>
    <row r="1" s="54" customFormat="1" ht="52" customHeight="1" spans="1:4">
      <c r="A1" s="58" t="s">
        <v>0</v>
      </c>
      <c r="B1" s="58"/>
      <c r="C1" s="58"/>
      <c r="D1" s="58"/>
    </row>
    <row r="2" s="55" customFormat="1" ht="27" customHeight="1" spans="1:4">
      <c r="A2" s="59" t="s">
        <v>1</v>
      </c>
      <c r="B2" s="59"/>
      <c r="C2" s="59"/>
      <c r="D2" s="59"/>
    </row>
    <row r="3" s="55" customFormat="1" ht="26" customHeight="1" spans="1:4">
      <c r="A3" s="60" t="s">
        <v>2</v>
      </c>
      <c r="B3" s="4" t="s">
        <v>3</v>
      </c>
      <c r="C3" s="4" t="s">
        <v>4</v>
      </c>
      <c r="D3" s="60" t="s">
        <v>5</v>
      </c>
    </row>
    <row r="4" s="55" customFormat="1" ht="26" customHeight="1" spans="1:4">
      <c r="A4" s="61">
        <v>1</v>
      </c>
      <c r="B4" s="62" t="s">
        <v>6</v>
      </c>
      <c r="C4" s="63">
        <f>SUM(C5:C6)</f>
        <v>0</v>
      </c>
      <c r="D4" s="60"/>
    </row>
    <row r="5" s="55" customFormat="1" ht="26" customHeight="1" spans="1:4">
      <c r="A5" s="60">
        <v>1.1</v>
      </c>
      <c r="B5" s="62" t="s">
        <v>7</v>
      </c>
      <c r="C5" s="63">
        <f>表2!E22+表2!E29+表2!E38+表2!E43</f>
        <v>0</v>
      </c>
      <c r="D5" s="60"/>
    </row>
    <row r="6" s="55" customFormat="1" ht="26" customHeight="1" spans="1:4">
      <c r="A6" s="60">
        <v>1.2</v>
      </c>
      <c r="B6" s="62" t="s">
        <v>8</v>
      </c>
      <c r="C6" s="63">
        <f>表2!E51</f>
        <v>0</v>
      </c>
      <c r="D6" s="60"/>
    </row>
    <row r="7" s="55" customFormat="1" ht="26" customHeight="1" spans="1:4">
      <c r="A7" s="61">
        <v>2</v>
      </c>
      <c r="B7" s="62" t="s">
        <v>9</v>
      </c>
      <c r="C7" s="63">
        <f>表3!E23</f>
        <v>0</v>
      </c>
      <c r="D7" s="60"/>
    </row>
    <row r="8" s="55" customFormat="1" ht="26" customHeight="1" spans="1:4">
      <c r="A8" s="61">
        <v>3</v>
      </c>
      <c r="B8" s="62" t="s">
        <v>10</v>
      </c>
      <c r="C8" s="64">
        <f>表4!D4</f>
        <v>0</v>
      </c>
      <c r="D8" s="60"/>
    </row>
    <row r="9" s="55" customFormat="1" ht="26" customHeight="1" spans="1:4">
      <c r="A9" s="61">
        <v>4</v>
      </c>
      <c r="B9" s="62" t="s">
        <v>11</v>
      </c>
      <c r="C9" s="64">
        <f>C10+C11+C12</f>
        <v>0</v>
      </c>
      <c r="D9" s="60"/>
    </row>
    <row r="10" s="55" customFormat="1" ht="26" customHeight="1" spans="1:4">
      <c r="A10" s="60">
        <v>4.1</v>
      </c>
      <c r="B10" s="62" t="s">
        <v>12</v>
      </c>
      <c r="C10" s="64">
        <f>表5!C9</f>
        <v>0</v>
      </c>
      <c r="D10" s="60"/>
    </row>
    <row r="11" s="55" customFormat="1" ht="26" customHeight="1" spans="1:4">
      <c r="A11" s="60">
        <v>4.2</v>
      </c>
      <c r="B11" s="62" t="s">
        <v>13</v>
      </c>
      <c r="C11" s="64">
        <f>表5!C16</f>
        <v>0</v>
      </c>
      <c r="D11" s="60"/>
    </row>
    <row r="12" s="55" customFormat="1" ht="26" customHeight="1" spans="1:4">
      <c r="A12" s="60">
        <v>4.3</v>
      </c>
      <c r="B12" s="62" t="s">
        <v>14</v>
      </c>
      <c r="C12" s="64">
        <f>表6!C7</f>
        <v>0</v>
      </c>
      <c r="D12" s="60"/>
    </row>
    <row r="13" s="55" customFormat="1" ht="26" customHeight="1" spans="1:4">
      <c r="A13" s="61">
        <v>5</v>
      </c>
      <c r="B13" s="62" t="s">
        <v>15</v>
      </c>
      <c r="C13" s="12">
        <v>80000</v>
      </c>
      <c r="D13" s="4" t="s">
        <v>16</v>
      </c>
    </row>
    <row r="14" s="55" customFormat="1" ht="85" customHeight="1" spans="1:4">
      <c r="A14" s="61">
        <v>6</v>
      </c>
      <c r="B14" s="65" t="s">
        <v>17</v>
      </c>
      <c r="C14" s="63">
        <v>400000</v>
      </c>
      <c r="D14" s="60" t="s">
        <v>16</v>
      </c>
    </row>
    <row r="15" s="55" customFormat="1" ht="24" customHeight="1" spans="1:4">
      <c r="A15" s="61">
        <v>7</v>
      </c>
      <c r="B15" s="62" t="s">
        <v>18</v>
      </c>
      <c r="C15" s="6">
        <f>(C4+C9+C7+C8)*0.02</f>
        <v>0</v>
      </c>
      <c r="D15" s="66"/>
    </row>
    <row r="16" s="55" customFormat="1" ht="24" customHeight="1" spans="1:4">
      <c r="A16" s="61">
        <v>8</v>
      </c>
      <c r="B16" s="4" t="s">
        <v>19</v>
      </c>
      <c r="C16" s="66">
        <f>SUM(C4,C7,C8,C9,C13:C15)</f>
        <v>480000</v>
      </c>
      <c r="D16" s="60"/>
    </row>
  </sheetData>
  <sheetProtection algorithmName="SHA-512" hashValue="A5ib0qZqa+jwoV/YwlCacGTSx4DnzB7n2ViDaNVHUs7uaTTbBTEMimX1owleUskHEAMaQYIygsUH8CwJXJ8MGg==" saltValue="9oIthPhGhAf9uFpKA7YmqA==" spinCount="100000" sheet="1" formatColumns="0" formatRows="0" objects="1"/>
  <mergeCells count="2">
    <mergeCell ref="A1:D1"/>
    <mergeCell ref="A2:D2"/>
  </mergeCells>
  <printOptions horizontalCentered="1"/>
  <pageMargins left="0.75" right="0.75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tabSelected="1" view="pageBreakPreview" zoomScaleNormal="145" topLeftCell="A26" workbookViewId="0">
      <selection activeCell="L33" sqref="L33"/>
    </sheetView>
  </sheetViews>
  <sheetFormatPr defaultColWidth="8.88888888888889" defaultRowHeight="17.4" outlineLevelCol="7"/>
  <cols>
    <col min="1" max="1" width="7.12962962962963" style="46" customWidth="1"/>
    <col min="2" max="2" width="4.37962962962963" style="46" customWidth="1"/>
    <col min="3" max="3" width="23.6296296296296" style="46" customWidth="1"/>
    <col min="4" max="4" width="7" style="46" customWidth="1"/>
    <col min="5" max="5" width="10" style="47" customWidth="1"/>
    <col min="6" max="6" width="6.37962962962963" style="47" customWidth="1"/>
    <col min="7" max="7" width="10.3796296296296" style="46" customWidth="1"/>
    <col min="8" max="8" width="18.8518518518519" style="48" customWidth="1"/>
    <col min="9" max="16384" width="8.88888888888889" style="49"/>
  </cols>
  <sheetData>
    <row r="1" ht="35" customHeight="1" spans="1:8">
      <c r="A1" s="50" t="s">
        <v>20</v>
      </c>
      <c r="B1" s="50"/>
      <c r="C1" s="50"/>
      <c r="D1" s="50"/>
      <c r="E1" s="50"/>
      <c r="F1" s="50"/>
      <c r="G1" s="50"/>
      <c r="H1" s="51"/>
    </row>
    <row r="2" s="45" customFormat="1" ht="42" customHeight="1" spans="1:8">
      <c r="A2" s="52" t="s">
        <v>21</v>
      </c>
      <c r="B2" s="52" t="s">
        <v>22</v>
      </c>
      <c r="C2" s="52" t="s">
        <v>23</v>
      </c>
      <c r="D2" s="52" t="s">
        <v>24</v>
      </c>
      <c r="E2" s="40" t="s">
        <v>25</v>
      </c>
      <c r="F2" s="40" t="s">
        <v>26</v>
      </c>
      <c r="G2" s="52" t="s">
        <v>27</v>
      </c>
      <c r="H2" s="52" t="s">
        <v>28</v>
      </c>
    </row>
    <row r="3" s="45" customFormat="1" ht="27" customHeight="1" spans="1:8">
      <c r="A3" s="52" t="s">
        <v>29</v>
      </c>
      <c r="B3" s="52">
        <v>1</v>
      </c>
      <c r="C3" s="52" t="s">
        <v>30</v>
      </c>
      <c r="D3" s="52" t="s">
        <v>31</v>
      </c>
      <c r="E3" s="41"/>
      <c r="F3" s="40">
        <v>2</v>
      </c>
      <c r="G3" s="40">
        <f>F3*E3</f>
        <v>0</v>
      </c>
      <c r="H3" s="40" t="s">
        <v>32</v>
      </c>
    </row>
    <row r="4" s="45" customFormat="1" ht="27" customHeight="1" spans="1:8">
      <c r="A4" s="52"/>
      <c r="B4" s="52">
        <v>2</v>
      </c>
      <c r="C4" s="52" t="s">
        <v>33</v>
      </c>
      <c r="D4" s="52" t="s">
        <v>34</v>
      </c>
      <c r="E4" s="41"/>
      <c r="F4" s="40">
        <v>2</v>
      </c>
      <c r="G4" s="40">
        <f t="shared" ref="G4:G21" si="0">F4*E4</f>
        <v>0</v>
      </c>
      <c r="H4" s="40" t="s">
        <v>32</v>
      </c>
    </row>
    <row r="5" s="45" customFormat="1" ht="27" customHeight="1" spans="1:8">
      <c r="A5" s="52"/>
      <c r="B5" s="52">
        <v>3</v>
      </c>
      <c r="C5" s="52" t="s">
        <v>35</v>
      </c>
      <c r="D5" s="52" t="s">
        <v>34</v>
      </c>
      <c r="E5" s="41"/>
      <c r="F5" s="40">
        <v>6</v>
      </c>
      <c r="G5" s="40">
        <f t="shared" si="0"/>
        <v>0</v>
      </c>
      <c r="H5" s="52" t="s">
        <v>32</v>
      </c>
    </row>
    <row r="6" s="45" customFormat="1" ht="52.8" spans="1:8">
      <c r="A6" s="52"/>
      <c r="B6" s="52">
        <v>4</v>
      </c>
      <c r="C6" s="52" t="s">
        <v>36</v>
      </c>
      <c r="D6" s="52" t="s">
        <v>37</v>
      </c>
      <c r="E6" s="41"/>
      <c r="F6" s="40">
        <v>80</v>
      </c>
      <c r="G6" s="40">
        <f t="shared" si="0"/>
        <v>0</v>
      </c>
      <c r="H6" s="40" t="s">
        <v>38</v>
      </c>
    </row>
    <row r="7" s="45" customFormat="1" ht="26" customHeight="1" spans="1:8">
      <c r="A7" s="52"/>
      <c r="B7" s="52">
        <v>5</v>
      </c>
      <c r="C7" s="52" t="s">
        <v>39</v>
      </c>
      <c r="D7" s="52" t="s">
        <v>34</v>
      </c>
      <c r="E7" s="41"/>
      <c r="F7" s="40">
        <v>28</v>
      </c>
      <c r="G7" s="40">
        <f t="shared" si="0"/>
        <v>0</v>
      </c>
      <c r="H7" s="52" t="s">
        <v>40</v>
      </c>
    </row>
    <row r="8" s="45" customFormat="1" ht="26" customHeight="1" spans="1:8">
      <c r="A8" s="52"/>
      <c r="B8" s="52">
        <v>6</v>
      </c>
      <c r="C8" s="52" t="s">
        <v>41</v>
      </c>
      <c r="D8" s="52" t="s">
        <v>34</v>
      </c>
      <c r="E8" s="41"/>
      <c r="F8" s="40">
        <v>28</v>
      </c>
      <c r="G8" s="40">
        <f t="shared" si="0"/>
        <v>0</v>
      </c>
      <c r="H8" s="52" t="s">
        <v>40</v>
      </c>
    </row>
    <row r="9" s="45" customFormat="1" ht="26" customHeight="1" spans="1:8">
      <c r="A9" s="52"/>
      <c r="B9" s="52">
        <v>7</v>
      </c>
      <c r="C9" s="52" t="s">
        <v>42</v>
      </c>
      <c r="D9" s="52" t="s">
        <v>34</v>
      </c>
      <c r="E9" s="41"/>
      <c r="F9" s="40">
        <v>28</v>
      </c>
      <c r="G9" s="40">
        <f t="shared" si="0"/>
        <v>0</v>
      </c>
      <c r="H9" s="52" t="s">
        <v>40</v>
      </c>
    </row>
    <row r="10" s="45" customFormat="1" ht="26" customHeight="1" spans="1:8">
      <c r="A10" s="52"/>
      <c r="B10" s="52">
        <v>8</v>
      </c>
      <c r="C10" s="52" t="s">
        <v>43</v>
      </c>
      <c r="D10" s="52" t="s">
        <v>44</v>
      </c>
      <c r="E10" s="41"/>
      <c r="F10" s="40">
        <v>32</v>
      </c>
      <c r="G10" s="40">
        <f t="shared" si="0"/>
        <v>0</v>
      </c>
      <c r="H10" s="52" t="s">
        <v>40</v>
      </c>
    </row>
    <row r="11" s="45" customFormat="1" ht="26" customHeight="1" spans="1:8">
      <c r="A11" s="52"/>
      <c r="B11" s="52">
        <v>9</v>
      </c>
      <c r="C11" s="52" t="s">
        <v>45</v>
      </c>
      <c r="D11" s="52" t="s">
        <v>44</v>
      </c>
      <c r="E11" s="41"/>
      <c r="F11" s="40">
        <v>32</v>
      </c>
      <c r="G11" s="40">
        <f t="shared" si="0"/>
        <v>0</v>
      </c>
      <c r="H11" s="52" t="s">
        <v>40</v>
      </c>
    </row>
    <row r="12" s="45" customFormat="1" ht="26" customHeight="1" spans="1:8">
      <c r="A12" s="52"/>
      <c r="B12" s="52">
        <v>10</v>
      </c>
      <c r="C12" s="52" t="s">
        <v>46</v>
      </c>
      <c r="D12" s="52" t="s">
        <v>44</v>
      </c>
      <c r="E12" s="41"/>
      <c r="F12" s="40">
        <v>32</v>
      </c>
      <c r="G12" s="40">
        <f t="shared" si="0"/>
        <v>0</v>
      </c>
      <c r="H12" s="52" t="s">
        <v>40</v>
      </c>
    </row>
    <row r="13" s="45" customFormat="1" ht="26" customHeight="1" spans="1:8">
      <c r="A13" s="52"/>
      <c r="B13" s="52">
        <v>11</v>
      </c>
      <c r="C13" s="52" t="s">
        <v>47</v>
      </c>
      <c r="D13" s="52" t="s">
        <v>44</v>
      </c>
      <c r="E13" s="41"/>
      <c r="F13" s="40">
        <v>4</v>
      </c>
      <c r="G13" s="40">
        <f t="shared" si="0"/>
        <v>0</v>
      </c>
      <c r="H13" s="52" t="s">
        <v>40</v>
      </c>
    </row>
    <row r="14" s="45" customFormat="1" ht="26" customHeight="1" spans="1:8">
      <c r="A14" s="52"/>
      <c r="B14" s="52">
        <v>12</v>
      </c>
      <c r="C14" s="52" t="s">
        <v>48</v>
      </c>
      <c r="D14" s="52" t="s">
        <v>44</v>
      </c>
      <c r="E14" s="41"/>
      <c r="F14" s="40">
        <v>4</v>
      </c>
      <c r="G14" s="40">
        <f t="shared" si="0"/>
        <v>0</v>
      </c>
      <c r="H14" s="52" t="s">
        <v>40</v>
      </c>
    </row>
    <row r="15" s="45" customFormat="1" ht="26" customHeight="1" spans="1:8">
      <c r="A15" s="52"/>
      <c r="B15" s="52">
        <v>13</v>
      </c>
      <c r="C15" s="52" t="s">
        <v>49</v>
      </c>
      <c r="D15" s="52" t="s">
        <v>44</v>
      </c>
      <c r="E15" s="41"/>
      <c r="F15" s="40">
        <v>4</v>
      </c>
      <c r="G15" s="40">
        <f t="shared" si="0"/>
        <v>0</v>
      </c>
      <c r="H15" s="52" t="s">
        <v>40</v>
      </c>
    </row>
    <row r="16" s="45" customFormat="1" ht="26" customHeight="1" spans="1:8">
      <c r="A16" s="52"/>
      <c r="B16" s="52">
        <v>14</v>
      </c>
      <c r="C16" s="52" t="s">
        <v>50</v>
      </c>
      <c r="D16" s="52" t="s">
        <v>44</v>
      </c>
      <c r="E16" s="41"/>
      <c r="F16" s="40">
        <v>4</v>
      </c>
      <c r="G16" s="40">
        <f t="shared" si="0"/>
        <v>0</v>
      </c>
      <c r="H16" s="52" t="s">
        <v>40</v>
      </c>
    </row>
    <row r="17" s="45" customFormat="1" ht="26" customHeight="1" spans="1:8">
      <c r="A17" s="52"/>
      <c r="B17" s="52">
        <v>15</v>
      </c>
      <c r="C17" s="52" t="s">
        <v>51</v>
      </c>
      <c r="D17" s="52" t="s">
        <v>44</v>
      </c>
      <c r="E17" s="41"/>
      <c r="F17" s="40">
        <v>4</v>
      </c>
      <c r="G17" s="40">
        <f t="shared" si="0"/>
        <v>0</v>
      </c>
      <c r="H17" s="52" t="s">
        <v>40</v>
      </c>
    </row>
    <row r="18" s="45" customFormat="1" ht="26" customHeight="1" spans="1:8">
      <c r="A18" s="52"/>
      <c r="B18" s="52">
        <v>17</v>
      </c>
      <c r="C18" s="52" t="s">
        <v>52</v>
      </c>
      <c r="D18" s="52" t="s">
        <v>34</v>
      </c>
      <c r="E18" s="41"/>
      <c r="F18" s="40">
        <v>28</v>
      </c>
      <c r="G18" s="40">
        <f t="shared" si="0"/>
        <v>0</v>
      </c>
      <c r="H18" s="52" t="s">
        <v>40</v>
      </c>
    </row>
    <row r="19" s="45" customFormat="1" ht="26" customHeight="1" spans="1:8">
      <c r="A19" s="52"/>
      <c r="B19" s="52">
        <v>18</v>
      </c>
      <c r="C19" s="52" t="s">
        <v>53</v>
      </c>
      <c r="D19" s="52" t="s">
        <v>34</v>
      </c>
      <c r="E19" s="41"/>
      <c r="F19" s="40">
        <v>28</v>
      </c>
      <c r="G19" s="40">
        <f t="shared" si="0"/>
        <v>0</v>
      </c>
      <c r="H19" s="52" t="s">
        <v>40</v>
      </c>
    </row>
    <row r="20" s="45" customFormat="1" ht="39" customHeight="1" spans="1:8">
      <c r="A20" s="52"/>
      <c r="B20" s="52">
        <v>19</v>
      </c>
      <c r="C20" s="52" t="s">
        <v>54</v>
      </c>
      <c r="D20" s="52" t="s">
        <v>31</v>
      </c>
      <c r="E20" s="41"/>
      <c r="F20" s="40">
        <v>320</v>
      </c>
      <c r="G20" s="40">
        <f t="shared" si="0"/>
        <v>0</v>
      </c>
      <c r="H20" s="53" t="s">
        <v>55</v>
      </c>
    </row>
    <row r="21" s="45" customFormat="1" ht="52.8" spans="1:8">
      <c r="A21" s="52"/>
      <c r="B21" s="52">
        <v>20</v>
      </c>
      <c r="C21" s="52" t="s">
        <v>56</v>
      </c>
      <c r="D21" s="52" t="s">
        <v>31</v>
      </c>
      <c r="E21" s="41"/>
      <c r="F21" s="40">
        <v>160</v>
      </c>
      <c r="G21" s="40">
        <f t="shared" si="0"/>
        <v>0</v>
      </c>
      <c r="H21" s="53" t="s">
        <v>38</v>
      </c>
    </row>
    <row r="22" s="45" customFormat="1" ht="27" customHeight="1" spans="1:8">
      <c r="A22" s="52"/>
      <c r="B22" s="52" t="s">
        <v>57</v>
      </c>
      <c r="C22" s="52"/>
      <c r="D22" s="52"/>
      <c r="E22" s="40">
        <f>SUM(G3:G21)</f>
        <v>0</v>
      </c>
      <c r="F22" s="40"/>
      <c r="G22" s="40"/>
      <c r="H22" s="40"/>
    </row>
    <row r="23" s="45" customFormat="1" ht="27" customHeight="1" spans="1:8">
      <c r="A23" s="52" t="s">
        <v>58</v>
      </c>
      <c r="B23" s="52">
        <v>1</v>
      </c>
      <c r="C23" s="52" t="s">
        <v>59</v>
      </c>
      <c r="D23" s="52" t="s">
        <v>60</v>
      </c>
      <c r="E23" s="41"/>
      <c r="F23" s="40">
        <v>11</v>
      </c>
      <c r="G23" s="40">
        <f t="shared" ref="G23:G28" si="1">F23*E23</f>
        <v>0</v>
      </c>
      <c r="H23" s="52" t="s">
        <v>61</v>
      </c>
    </row>
    <row r="24" s="45" customFormat="1" ht="27" customHeight="1" spans="1:8">
      <c r="A24" s="52"/>
      <c r="B24" s="52">
        <v>2</v>
      </c>
      <c r="C24" s="52" t="s">
        <v>62</v>
      </c>
      <c r="D24" s="52" t="s">
        <v>60</v>
      </c>
      <c r="E24" s="41"/>
      <c r="F24" s="40">
        <v>11</v>
      </c>
      <c r="G24" s="40">
        <f t="shared" si="1"/>
        <v>0</v>
      </c>
      <c r="H24" s="52" t="s">
        <v>61</v>
      </c>
    </row>
    <row r="25" s="45" customFormat="1" ht="39" customHeight="1" spans="1:8">
      <c r="A25" s="52"/>
      <c r="B25" s="52">
        <v>3</v>
      </c>
      <c r="C25" s="52" t="s">
        <v>63</v>
      </c>
      <c r="D25" s="52" t="s">
        <v>31</v>
      </c>
      <c r="E25" s="41"/>
      <c r="F25" s="40">
        <v>33</v>
      </c>
      <c r="G25" s="40">
        <f t="shared" si="1"/>
        <v>0</v>
      </c>
      <c r="H25" s="52" t="s">
        <v>64</v>
      </c>
    </row>
    <row r="26" s="45" customFormat="1" ht="39" customHeight="1" spans="1:8">
      <c r="A26" s="52"/>
      <c r="B26" s="52">
        <v>4</v>
      </c>
      <c r="C26" s="52" t="s">
        <v>65</v>
      </c>
      <c r="D26" s="52" t="s">
        <v>66</v>
      </c>
      <c r="E26" s="41"/>
      <c r="F26" s="40">
        <v>18</v>
      </c>
      <c r="G26" s="40">
        <f t="shared" si="1"/>
        <v>0</v>
      </c>
      <c r="H26" s="52" t="s">
        <v>64</v>
      </c>
    </row>
    <row r="27" s="45" customFormat="1" ht="39" customHeight="1" spans="1:8">
      <c r="A27" s="52"/>
      <c r="B27" s="52">
        <v>5</v>
      </c>
      <c r="C27" s="52" t="s">
        <v>67</v>
      </c>
      <c r="D27" s="52" t="s">
        <v>66</v>
      </c>
      <c r="E27" s="41"/>
      <c r="F27" s="40">
        <v>15</v>
      </c>
      <c r="G27" s="40">
        <f t="shared" si="1"/>
        <v>0</v>
      </c>
      <c r="H27" s="52" t="s">
        <v>64</v>
      </c>
    </row>
    <row r="28" s="45" customFormat="1" ht="26" customHeight="1" spans="1:8">
      <c r="A28" s="52"/>
      <c r="B28" s="52">
        <v>6</v>
      </c>
      <c r="C28" s="52" t="s">
        <v>68</v>
      </c>
      <c r="D28" s="52" t="s">
        <v>69</v>
      </c>
      <c r="E28" s="41"/>
      <c r="F28" s="40">
        <v>13.375</v>
      </c>
      <c r="G28" s="40">
        <f t="shared" si="1"/>
        <v>0</v>
      </c>
      <c r="H28" s="52" t="s">
        <v>61</v>
      </c>
    </row>
    <row r="29" s="45" customFormat="1" ht="26" customHeight="1" spans="1:8">
      <c r="A29" s="52"/>
      <c r="B29" s="52" t="s">
        <v>57</v>
      </c>
      <c r="C29" s="52"/>
      <c r="D29" s="52"/>
      <c r="E29" s="40">
        <f>SUM(G23:G28)</f>
        <v>0</v>
      </c>
      <c r="F29" s="40"/>
      <c r="G29" s="40"/>
      <c r="H29" s="40"/>
    </row>
    <row r="30" s="45" customFormat="1" ht="26" customHeight="1" spans="1:8">
      <c r="A30" s="52" t="s">
        <v>70</v>
      </c>
      <c r="B30" s="52">
        <v>1</v>
      </c>
      <c r="C30" s="52" t="s">
        <v>59</v>
      </c>
      <c r="D30" s="52" t="s">
        <v>60</v>
      </c>
      <c r="E30" s="41"/>
      <c r="F30" s="40">
        <v>1</v>
      </c>
      <c r="G30" s="40">
        <f>F30*E30</f>
        <v>0</v>
      </c>
      <c r="H30" s="52" t="s">
        <v>61</v>
      </c>
    </row>
    <row r="31" s="45" customFormat="1" ht="26" customHeight="1" spans="1:8">
      <c r="A31" s="52"/>
      <c r="B31" s="52">
        <v>2</v>
      </c>
      <c r="C31" s="52" t="s">
        <v>62</v>
      </c>
      <c r="D31" s="52" t="s">
        <v>60</v>
      </c>
      <c r="E31" s="41"/>
      <c r="F31" s="40">
        <v>1</v>
      </c>
      <c r="G31" s="40">
        <f t="shared" ref="G31:G37" si="2">F31*E31</f>
        <v>0</v>
      </c>
      <c r="H31" s="52" t="s">
        <v>61</v>
      </c>
    </row>
    <row r="32" s="45" customFormat="1" ht="52.8" spans="1:8">
      <c r="A32" s="52"/>
      <c r="B32" s="52">
        <v>3</v>
      </c>
      <c r="C32" s="52" t="s">
        <v>36</v>
      </c>
      <c r="D32" s="52" t="s">
        <v>37</v>
      </c>
      <c r="E32" s="41"/>
      <c r="F32" s="40">
        <v>30</v>
      </c>
      <c r="G32" s="40">
        <f t="shared" si="2"/>
        <v>0</v>
      </c>
      <c r="H32" s="52" t="s">
        <v>38</v>
      </c>
    </row>
    <row r="33" s="45" customFormat="1" ht="52.8" spans="1:8">
      <c r="A33" s="52"/>
      <c r="B33" s="52">
        <v>4</v>
      </c>
      <c r="C33" s="52" t="s">
        <v>56</v>
      </c>
      <c r="D33" s="52" t="s">
        <v>31</v>
      </c>
      <c r="E33" s="41"/>
      <c r="F33" s="40">
        <v>60</v>
      </c>
      <c r="G33" s="40">
        <f t="shared" si="2"/>
        <v>0</v>
      </c>
      <c r="H33" s="52" t="s">
        <v>38</v>
      </c>
    </row>
    <row r="34" s="45" customFormat="1" ht="38.4" spans="1:8">
      <c r="A34" s="52"/>
      <c r="B34" s="52">
        <v>5</v>
      </c>
      <c r="C34" s="52" t="s">
        <v>71</v>
      </c>
      <c r="D34" s="52" t="s">
        <v>31</v>
      </c>
      <c r="E34" s="41"/>
      <c r="F34" s="40">
        <v>3</v>
      </c>
      <c r="G34" s="40">
        <f t="shared" si="2"/>
        <v>0</v>
      </c>
      <c r="H34" s="52" t="s">
        <v>72</v>
      </c>
    </row>
    <row r="35" s="45" customFormat="1" ht="27" customHeight="1" spans="1:8">
      <c r="A35" s="52"/>
      <c r="B35" s="52"/>
      <c r="C35" s="52" t="s">
        <v>73</v>
      </c>
      <c r="D35" s="52" t="s">
        <v>74</v>
      </c>
      <c r="E35" s="41"/>
      <c r="F35" s="40">
        <v>0</v>
      </c>
      <c r="G35" s="40">
        <f t="shared" si="2"/>
        <v>0</v>
      </c>
      <c r="H35" s="52" t="s">
        <v>61</v>
      </c>
    </row>
    <row r="36" s="45" customFormat="1" ht="27" customHeight="1" spans="1:8">
      <c r="A36" s="52"/>
      <c r="B36" s="52"/>
      <c r="C36" s="52" t="s">
        <v>75</v>
      </c>
      <c r="D36" s="52" t="s">
        <v>74</v>
      </c>
      <c r="E36" s="41"/>
      <c r="F36" s="40">
        <v>90</v>
      </c>
      <c r="G36" s="40">
        <f t="shared" si="2"/>
        <v>0</v>
      </c>
      <c r="H36" s="52" t="s">
        <v>61</v>
      </c>
    </row>
    <row r="37" s="45" customFormat="1" ht="27" customHeight="1" spans="1:8">
      <c r="A37" s="52"/>
      <c r="B37" s="52"/>
      <c r="C37" s="52" t="s">
        <v>76</v>
      </c>
      <c r="D37" s="52" t="s">
        <v>74</v>
      </c>
      <c r="E37" s="41"/>
      <c r="F37" s="40">
        <v>0</v>
      </c>
      <c r="G37" s="40">
        <f t="shared" si="2"/>
        <v>0</v>
      </c>
      <c r="H37" s="52" t="s">
        <v>61</v>
      </c>
    </row>
    <row r="38" s="45" customFormat="1" ht="27" customHeight="1" spans="1:8">
      <c r="A38" s="52"/>
      <c r="B38" s="52" t="s">
        <v>57</v>
      </c>
      <c r="C38" s="52"/>
      <c r="D38" s="52"/>
      <c r="E38" s="40">
        <f>SUM(G30:G37)</f>
        <v>0</v>
      </c>
      <c r="F38" s="40"/>
      <c r="G38" s="40"/>
      <c r="H38" s="40"/>
    </row>
    <row r="39" s="45" customFormat="1" ht="27" customHeight="1" spans="1:8">
      <c r="A39" s="52" t="s">
        <v>77</v>
      </c>
      <c r="B39" s="52">
        <v>1</v>
      </c>
      <c r="C39" s="52" t="s">
        <v>68</v>
      </c>
      <c r="D39" s="52" t="s">
        <v>69</v>
      </c>
      <c r="E39" s="41"/>
      <c r="F39" s="40">
        <v>148.711</v>
      </c>
      <c r="G39" s="40">
        <f>F39*E39</f>
        <v>0</v>
      </c>
      <c r="H39" s="52" t="s">
        <v>61</v>
      </c>
    </row>
    <row r="40" s="45" customFormat="1" ht="41" customHeight="1" spans="1:8">
      <c r="A40" s="52"/>
      <c r="B40" s="52">
        <v>2</v>
      </c>
      <c r="C40" s="52" t="s">
        <v>65</v>
      </c>
      <c r="D40" s="52" t="s">
        <v>66</v>
      </c>
      <c r="E40" s="41"/>
      <c r="F40" s="40">
        <v>204</v>
      </c>
      <c r="G40" s="40">
        <f>F40*E40</f>
        <v>0</v>
      </c>
      <c r="H40" s="52" t="s">
        <v>78</v>
      </c>
    </row>
    <row r="41" s="45" customFormat="1" ht="41" customHeight="1" spans="1:8">
      <c r="A41" s="52"/>
      <c r="B41" s="52">
        <v>3</v>
      </c>
      <c r="C41" s="52" t="s">
        <v>79</v>
      </c>
      <c r="D41" s="52" t="s">
        <v>31</v>
      </c>
      <c r="E41" s="41"/>
      <c r="F41" s="40">
        <v>38</v>
      </c>
      <c r="G41" s="40">
        <f>F41*E41</f>
        <v>0</v>
      </c>
      <c r="H41" s="52" t="s">
        <v>78</v>
      </c>
    </row>
    <row r="42" s="45" customFormat="1" ht="38.4" spans="1:8">
      <c r="A42" s="52"/>
      <c r="B42" s="52">
        <v>4</v>
      </c>
      <c r="C42" s="52" t="s">
        <v>80</v>
      </c>
      <c r="D42" s="52" t="s">
        <v>66</v>
      </c>
      <c r="E42" s="41"/>
      <c r="F42" s="40">
        <v>38</v>
      </c>
      <c r="G42" s="40">
        <f>F42*E42</f>
        <v>0</v>
      </c>
      <c r="H42" s="52" t="s">
        <v>78</v>
      </c>
    </row>
    <row r="43" s="45" customFormat="1" ht="27" customHeight="1" spans="1:8">
      <c r="A43" s="52"/>
      <c r="B43" s="52" t="s">
        <v>57</v>
      </c>
      <c r="C43" s="52"/>
      <c r="D43" s="52"/>
      <c r="E43" s="40">
        <f>SUM(G39:G42)</f>
        <v>0</v>
      </c>
      <c r="F43" s="40"/>
      <c r="G43" s="40"/>
      <c r="H43" s="40"/>
    </row>
    <row r="44" s="45" customFormat="1" ht="27" customHeight="1" spans="1:8">
      <c r="A44" s="52" t="s">
        <v>81</v>
      </c>
      <c r="B44" s="52">
        <v>1</v>
      </c>
      <c r="C44" s="52" t="s">
        <v>82</v>
      </c>
      <c r="D44" s="52" t="s">
        <v>83</v>
      </c>
      <c r="E44" s="41"/>
      <c r="F44" s="40">
        <v>350</v>
      </c>
      <c r="G44" s="40">
        <f>F44*E44</f>
        <v>0</v>
      </c>
      <c r="H44" s="52" t="s">
        <v>84</v>
      </c>
    </row>
    <row r="45" s="45" customFormat="1" ht="27" customHeight="1" spans="1:8">
      <c r="A45" s="52"/>
      <c r="B45" s="52">
        <v>2</v>
      </c>
      <c r="C45" s="52" t="s">
        <v>85</v>
      </c>
      <c r="D45" s="52" t="s">
        <v>31</v>
      </c>
      <c r="E45" s="41"/>
      <c r="F45" s="40">
        <v>350</v>
      </c>
      <c r="G45" s="40">
        <f t="shared" ref="G45:G50" si="3">F45*E45</f>
        <v>0</v>
      </c>
      <c r="H45" s="52" t="s">
        <v>84</v>
      </c>
    </row>
    <row r="46" s="45" customFormat="1" ht="27" customHeight="1" spans="1:8">
      <c r="A46" s="52"/>
      <c r="B46" s="52">
        <v>3</v>
      </c>
      <c r="C46" s="52" t="s">
        <v>86</v>
      </c>
      <c r="D46" s="52" t="s">
        <v>83</v>
      </c>
      <c r="E46" s="41"/>
      <c r="F46" s="40">
        <v>350</v>
      </c>
      <c r="G46" s="40">
        <f t="shared" si="3"/>
        <v>0</v>
      </c>
      <c r="H46" s="52" t="s">
        <v>84</v>
      </c>
    </row>
    <row r="47" s="45" customFormat="1" ht="27" customHeight="1" spans="1:8">
      <c r="A47" s="52"/>
      <c r="B47" s="52">
        <v>4</v>
      </c>
      <c r="C47" s="52" t="s">
        <v>87</v>
      </c>
      <c r="D47" s="52" t="s">
        <v>31</v>
      </c>
      <c r="E47" s="41"/>
      <c r="F47" s="40">
        <v>350</v>
      </c>
      <c r="G47" s="40">
        <f t="shared" si="3"/>
        <v>0</v>
      </c>
      <c r="H47" s="52" t="s">
        <v>84</v>
      </c>
    </row>
    <row r="48" s="45" customFormat="1" ht="27" customHeight="1" spans="1:8">
      <c r="A48" s="52"/>
      <c r="B48" s="52">
        <v>5</v>
      </c>
      <c r="C48" s="52" t="s">
        <v>88</v>
      </c>
      <c r="D48" s="52" t="s">
        <v>89</v>
      </c>
      <c r="E48" s="41"/>
      <c r="F48" s="40">
        <v>8</v>
      </c>
      <c r="G48" s="40">
        <f t="shared" si="3"/>
        <v>0</v>
      </c>
      <c r="H48" s="52"/>
    </row>
    <row r="49" s="45" customFormat="1" ht="27" customHeight="1" spans="1:8">
      <c r="A49" s="52"/>
      <c r="B49" s="52">
        <v>6</v>
      </c>
      <c r="C49" s="52" t="s">
        <v>90</v>
      </c>
      <c r="D49" s="52" t="s">
        <v>31</v>
      </c>
      <c r="E49" s="41"/>
      <c r="F49" s="40">
        <v>8</v>
      </c>
      <c r="G49" s="40">
        <f t="shared" si="3"/>
        <v>0</v>
      </c>
      <c r="H49" s="52" t="s">
        <v>91</v>
      </c>
    </row>
    <row r="50" s="45" customFormat="1" ht="27" customHeight="1" spans="1:8">
      <c r="A50" s="52"/>
      <c r="B50" s="52">
        <v>7</v>
      </c>
      <c r="C50" s="52" t="s">
        <v>92</v>
      </c>
      <c r="D50" s="52" t="s">
        <v>31</v>
      </c>
      <c r="E50" s="41"/>
      <c r="F50" s="40">
        <v>8</v>
      </c>
      <c r="G50" s="40">
        <f t="shared" si="3"/>
        <v>0</v>
      </c>
      <c r="H50" s="52" t="s">
        <v>91</v>
      </c>
    </row>
    <row r="51" s="45" customFormat="1" ht="27" customHeight="1" spans="1:8">
      <c r="A51" s="52"/>
      <c r="B51" s="52" t="s">
        <v>57</v>
      </c>
      <c r="C51" s="52"/>
      <c r="D51" s="52"/>
      <c r="E51" s="40">
        <f>SUM(G44:G50)</f>
        <v>0</v>
      </c>
      <c r="F51" s="40"/>
      <c r="G51" s="40"/>
      <c r="H51" s="40"/>
    </row>
    <row r="52" s="45" customFormat="1" ht="27" customHeight="1" spans="1:8">
      <c r="A52" s="52" t="s">
        <v>93</v>
      </c>
      <c r="B52" s="52"/>
      <c r="C52" s="52"/>
      <c r="D52" s="52"/>
      <c r="E52" s="40">
        <f>E22+E29+E38+E43+E51</f>
        <v>0</v>
      </c>
      <c r="F52" s="40"/>
      <c r="G52" s="40"/>
      <c r="H52" s="40"/>
    </row>
  </sheetData>
  <sheetProtection algorithmName="SHA-512" hashValue="VBaTnY/Nd0hx0ENXJYwVg9PTisbK6wEj1gqldOjjrJzese6sfZnxQwCrWeisn5Y2IBq+kAR9svMwwzQlWXQpHg==" saltValue="mRWkbXoAIQHyt3HQpJtGBw==" spinCount="100000" sheet="1" formatColumns="0" formatRows="0" objects="1"/>
  <mergeCells count="18">
    <mergeCell ref="A1:H1"/>
    <mergeCell ref="B22:D22"/>
    <mergeCell ref="E22:H22"/>
    <mergeCell ref="B29:D29"/>
    <mergeCell ref="E29:H29"/>
    <mergeCell ref="B38:D38"/>
    <mergeCell ref="E38:H38"/>
    <mergeCell ref="B43:D43"/>
    <mergeCell ref="E43:H43"/>
    <mergeCell ref="B51:D51"/>
    <mergeCell ref="E51:H51"/>
    <mergeCell ref="A52:D52"/>
    <mergeCell ref="E52:H52"/>
    <mergeCell ref="A3:A22"/>
    <mergeCell ref="A23:A29"/>
    <mergeCell ref="A30:A38"/>
    <mergeCell ref="A39:A43"/>
    <mergeCell ref="A44:A5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Zeros="0" view="pageBreakPreview" zoomScaleNormal="145" topLeftCell="A16" workbookViewId="0">
      <selection activeCell="I20" sqref="I20"/>
    </sheetView>
  </sheetViews>
  <sheetFormatPr defaultColWidth="8.88888888888889" defaultRowHeight="14.4"/>
  <cols>
    <col min="1" max="1" width="7.37962962962963" style="35" customWidth="1"/>
    <col min="2" max="2" width="7.77777777777778" style="35" customWidth="1"/>
    <col min="3" max="3" width="21.25" style="35" customWidth="1"/>
    <col min="4" max="4" width="8.88888888888889" style="35"/>
    <col min="5" max="5" width="8.87962962962963" style="35" customWidth="1"/>
    <col min="6" max="6" width="8.25" style="35" customWidth="1"/>
    <col min="7" max="7" width="12.2592592592593" style="35" customWidth="1"/>
    <col min="8" max="8" width="12.7592592592593" style="35" customWidth="1"/>
    <col min="9" max="9" width="38.8148148148148" style="35" customWidth="1"/>
    <col min="10" max="10" width="8.88888888888889" style="35" customWidth="1"/>
    <col min="11" max="16384" width="8.88888888888889" style="35"/>
  </cols>
  <sheetData>
    <row r="1" ht="32" customHeight="1" spans="1:11">
      <c r="A1" s="36" t="s">
        <v>94</v>
      </c>
      <c r="B1" s="36"/>
      <c r="C1" s="36"/>
      <c r="D1" s="36"/>
      <c r="E1" s="36"/>
      <c r="F1" s="36"/>
      <c r="G1" s="36"/>
      <c r="H1" s="36"/>
      <c r="I1" s="37"/>
      <c r="J1" s="37"/>
    </row>
    <row r="2" s="33" customFormat="1" ht="36" customHeight="1" spans="1:11">
      <c r="A2" s="38" t="s">
        <v>95</v>
      </c>
      <c r="B2" s="38" t="s">
        <v>96</v>
      </c>
      <c r="C2" s="38" t="s">
        <v>97</v>
      </c>
      <c r="D2" s="38" t="s">
        <v>98</v>
      </c>
      <c r="E2" s="38" t="s">
        <v>99</v>
      </c>
      <c r="F2" s="38" t="s">
        <v>100</v>
      </c>
      <c r="G2" s="38" t="s">
        <v>101</v>
      </c>
      <c r="H2" s="38" t="s">
        <v>102</v>
      </c>
      <c r="I2" s="39"/>
      <c r="J2" s="39"/>
    </row>
    <row r="3" s="34" customFormat="1" ht="29" customHeight="1" spans="1:11">
      <c r="A3" s="40" t="s">
        <v>103</v>
      </c>
      <c r="B3" s="40">
        <v>1</v>
      </c>
      <c r="C3" s="40" t="s">
        <v>59</v>
      </c>
      <c r="D3" s="40" t="s">
        <v>60</v>
      </c>
      <c r="E3" s="41"/>
      <c r="F3" s="42">
        <v>239</v>
      </c>
      <c r="G3" s="40">
        <f>F3*E3</f>
        <v>0</v>
      </c>
      <c r="H3" s="4" t="s">
        <v>104</v>
      </c>
      <c r="I3" s="43"/>
      <c r="J3" s="43"/>
    </row>
    <row r="4" s="34" customFormat="1" ht="29" customHeight="1" spans="1:11">
      <c r="A4" s="40"/>
      <c r="B4" s="40">
        <v>2</v>
      </c>
      <c r="C4" s="40" t="s">
        <v>62</v>
      </c>
      <c r="D4" s="40" t="s">
        <v>60</v>
      </c>
      <c r="E4" s="41"/>
      <c r="F4" s="42">
        <v>239</v>
      </c>
      <c r="G4" s="40">
        <f t="shared" ref="G4:G11" si="0">F4*E4</f>
        <v>0</v>
      </c>
      <c r="H4" s="4" t="s">
        <v>104</v>
      </c>
      <c r="I4" s="43"/>
      <c r="J4" s="43"/>
    </row>
    <row r="5" s="34" customFormat="1" ht="33" customHeight="1" spans="1:11">
      <c r="A5" s="40"/>
      <c r="B5" s="40">
        <v>3</v>
      </c>
      <c r="C5" s="40" t="s">
        <v>65</v>
      </c>
      <c r="D5" s="40" t="s">
        <v>66</v>
      </c>
      <c r="E5" s="41"/>
      <c r="F5" s="40">
        <v>487</v>
      </c>
      <c r="G5" s="40">
        <f t="shared" si="0"/>
        <v>0</v>
      </c>
      <c r="H5" s="4" t="s">
        <v>105</v>
      </c>
      <c r="I5" s="43"/>
      <c r="J5" s="43"/>
    </row>
    <row r="6" s="34" customFormat="1" ht="33" customHeight="1" spans="1:11">
      <c r="A6" s="40"/>
      <c r="B6" s="40">
        <v>4</v>
      </c>
      <c r="C6" s="40" t="s">
        <v>67</v>
      </c>
      <c r="D6" s="40" t="s">
        <v>66</v>
      </c>
      <c r="E6" s="41"/>
      <c r="F6" s="40">
        <v>123</v>
      </c>
      <c r="G6" s="40">
        <f t="shared" si="0"/>
        <v>0</v>
      </c>
      <c r="H6" s="4" t="s">
        <v>105</v>
      </c>
      <c r="I6" s="43"/>
      <c r="J6" s="43"/>
    </row>
    <row r="7" s="1" customFormat="1" ht="41" customHeight="1" spans="1:11">
      <c r="A7" s="4"/>
      <c r="B7" s="40">
        <v>5</v>
      </c>
      <c r="C7" s="4" t="s">
        <v>106</v>
      </c>
      <c r="D7" s="4" t="s">
        <v>107</v>
      </c>
      <c r="E7" s="44"/>
      <c r="F7" s="42">
        <v>35</v>
      </c>
      <c r="G7" s="40">
        <f t="shared" si="0"/>
        <v>0</v>
      </c>
      <c r="H7" s="4" t="s">
        <v>105</v>
      </c>
      <c r="K7" s="34"/>
    </row>
    <row r="8" s="1" customFormat="1" ht="27" customHeight="1" spans="1:11">
      <c r="A8" s="4"/>
      <c r="B8" s="40">
        <v>6</v>
      </c>
      <c r="C8" s="4" t="s">
        <v>108</v>
      </c>
      <c r="D8" s="4" t="s">
        <v>109</v>
      </c>
      <c r="E8" s="44"/>
      <c r="F8" s="42">
        <v>36</v>
      </c>
      <c r="G8" s="40">
        <f t="shared" si="0"/>
        <v>0</v>
      </c>
      <c r="H8" s="4" t="s">
        <v>105</v>
      </c>
      <c r="K8" s="34"/>
    </row>
    <row r="9" s="34" customFormat="1" ht="29" customHeight="1" spans="1:11">
      <c r="A9" s="40"/>
      <c r="B9" s="40">
        <v>7</v>
      </c>
      <c r="C9" s="40" t="s">
        <v>68</v>
      </c>
      <c r="D9" s="40" t="s">
        <v>69</v>
      </c>
      <c r="E9" s="41"/>
      <c r="F9" s="42">
        <v>315.365</v>
      </c>
      <c r="G9" s="40">
        <f t="shared" si="0"/>
        <v>0</v>
      </c>
      <c r="H9" s="4" t="s">
        <v>104</v>
      </c>
      <c r="I9" s="1"/>
      <c r="J9" s="1"/>
    </row>
    <row r="10" s="34" customFormat="1" ht="76.8" spans="1:11">
      <c r="A10" s="40"/>
      <c r="B10" s="40">
        <v>8</v>
      </c>
      <c r="C10" s="40" t="s">
        <v>36</v>
      </c>
      <c r="D10" s="40" t="s">
        <v>37</v>
      </c>
      <c r="E10" s="41"/>
      <c r="F10" s="42">
        <v>20</v>
      </c>
      <c r="G10" s="40">
        <f t="shared" si="0"/>
        <v>0</v>
      </c>
      <c r="H10" s="4" t="s">
        <v>110</v>
      </c>
      <c r="I10" s="43"/>
      <c r="J10" s="43"/>
    </row>
    <row r="11" s="34" customFormat="1" ht="76.8" spans="1:11">
      <c r="A11" s="40"/>
      <c r="B11" s="40">
        <v>9</v>
      </c>
      <c r="C11" s="40" t="s">
        <v>56</v>
      </c>
      <c r="D11" s="40" t="s">
        <v>31</v>
      </c>
      <c r="E11" s="41"/>
      <c r="F11" s="42">
        <v>40</v>
      </c>
      <c r="G11" s="40">
        <f t="shared" si="0"/>
        <v>0</v>
      </c>
      <c r="H11" s="4" t="s">
        <v>110</v>
      </c>
      <c r="I11" s="43"/>
      <c r="J11" s="43"/>
    </row>
    <row r="12" s="34" customFormat="1" ht="29" customHeight="1" spans="1:11">
      <c r="A12" s="40"/>
      <c r="B12" s="40" t="s">
        <v>57</v>
      </c>
      <c r="C12" s="40"/>
      <c r="D12" s="40"/>
      <c r="E12" s="40">
        <f>SUM(G3:G11)</f>
        <v>0</v>
      </c>
      <c r="F12" s="40"/>
      <c r="G12" s="40"/>
      <c r="H12" s="40"/>
      <c r="I12" s="43"/>
      <c r="J12" s="43"/>
    </row>
    <row r="13" s="34" customFormat="1" ht="29" customHeight="1" spans="1:11">
      <c r="A13" s="40" t="s">
        <v>111</v>
      </c>
      <c r="B13" s="40">
        <v>1</v>
      </c>
      <c r="C13" s="40" t="s">
        <v>59</v>
      </c>
      <c r="D13" s="40" t="s">
        <v>60</v>
      </c>
      <c r="E13" s="41"/>
      <c r="F13" s="42">
        <f>160+5</f>
        <v>165</v>
      </c>
      <c r="G13" s="40">
        <f>F13*E13</f>
        <v>0</v>
      </c>
      <c r="H13" s="4" t="s">
        <v>104</v>
      </c>
      <c r="I13" s="43"/>
      <c r="J13" s="43"/>
    </row>
    <row r="14" s="34" customFormat="1" ht="29" customHeight="1" spans="1:11">
      <c r="A14" s="40"/>
      <c r="B14" s="40">
        <v>2</v>
      </c>
      <c r="C14" s="40" t="s">
        <v>62</v>
      </c>
      <c r="D14" s="40" t="s">
        <v>60</v>
      </c>
      <c r="E14" s="41"/>
      <c r="F14" s="42">
        <f>160+5</f>
        <v>165</v>
      </c>
      <c r="G14" s="40">
        <f t="shared" ref="G14:G21" si="1">F14*E14</f>
        <v>0</v>
      </c>
      <c r="H14" s="4" t="s">
        <v>104</v>
      </c>
      <c r="I14" s="43"/>
      <c r="J14" s="43"/>
    </row>
    <row r="15" s="34" customFormat="1" ht="91.2" spans="1:11">
      <c r="A15" s="40"/>
      <c r="B15" s="40">
        <v>3</v>
      </c>
      <c r="C15" s="40" t="s">
        <v>65</v>
      </c>
      <c r="D15" s="40" t="s">
        <v>66</v>
      </c>
      <c r="E15" s="41"/>
      <c r="F15" s="40">
        <f>15+300</f>
        <v>315</v>
      </c>
      <c r="G15" s="40">
        <f t="shared" si="1"/>
        <v>0</v>
      </c>
      <c r="H15" s="4" t="s">
        <v>112</v>
      </c>
      <c r="I15" s="43"/>
      <c r="J15" s="43"/>
    </row>
    <row r="16" s="34" customFormat="1" ht="91.2" spans="1:11">
      <c r="A16" s="40"/>
      <c r="B16" s="40">
        <v>4</v>
      </c>
      <c r="C16" s="40" t="s">
        <v>67</v>
      </c>
      <c r="D16" s="40" t="s">
        <v>66</v>
      </c>
      <c r="E16" s="41"/>
      <c r="F16" s="40">
        <v>93</v>
      </c>
      <c r="G16" s="40">
        <f t="shared" si="1"/>
        <v>0</v>
      </c>
      <c r="H16" s="4" t="s">
        <v>112</v>
      </c>
      <c r="I16" s="43"/>
      <c r="J16" s="43"/>
    </row>
    <row r="17" s="34" customFormat="1" ht="39" customHeight="1" spans="1:10">
      <c r="A17" s="40"/>
      <c r="B17" s="40">
        <v>5</v>
      </c>
      <c r="C17" s="4" t="s">
        <v>106</v>
      </c>
      <c r="D17" s="4" t="s">
        <v>107</v>
      </c>
      <c r="E17" s="44"/>
      <c r="F17" s="42">
        <v>40</v>
      </c>
      <c r="G17" s="40">
        <f t="shared" si="1"/>
        <v>0</v>
      </c>
      <c r="H17" s="4" t="s">
        <v>105</v>
      </c>
      <c r="I17" s="43"/>
      <c r="J17" s="43"/>
    </row>
    <row r="18" s="34" customFormat="1" ht="39" customHeight="1" spans="1:10">
      <c r="A18" s="40"/>
      <c r="B18" s="40">
        <v>6</v>
      </c>
      <c r="C18" s="4" t="s">
        <v>108</v>
      </c>
      <c r="D18" s="4" t="s">
        <v>109</v>
      </c>
      <c r="E18" s="44"/>
      <c r="F18" s="42">
        <v>41</v>
      </c>
      <c r="G18" s="40">
        <f t="shared" si="1"/>
        <v>0</v>
      </c>
      <c r="H18" s="4" t="s">
        <v>105</v>
      </c>
      <c r="I18" s="43"/>
      <c r="J18" s="43"/>
    </row>
    <row r="19" s="34" customFormat="1" ht="29" customHeight="1" spans="1:10">
      <c r="A19" s="40"/>
      <c r="B19" s="40">
        <v>7</v>
      </c>
      <c r="C19" s="40" t="s">
        <v>68</v>
      </c>
      <c r="D19" s="40" t="s">
        <v>69</v>
      </c>
      <c r="E19" s="41"/>
      <c r="F19" s="42">
        <v>185.536</v>
      </c>
      <c r="G19" s="40">
        <f t="shared" si="1"/>
        <v>0</v>
      </c>
      <c r="H19" s="4" t="s">
        <v>104</v>
      </c>
      <c r="I19" s="43"/>
      <c r="J19" s="43"/>
    </row>
    <row r="20" s="34" customFormat="1" ht="76.8" spans="1:10">
      <c r="A20" s="40"/>
      <c r="B20" s="40">
        <v>8</v>
      </c>
      <c r="C20" s="40" t="s">
        <v>36</v>
      </c>
      <c r="D20" s="40" t="s">
        <v>37</v>
      </c>
      <c r="E20" s="41"/>
      <c r="F20" s="42">
        <v>100</v>
      </c>
      <c r="G20" s="40">
        <f t="shared" si="1"/>
        <v>0</v>
      </c>
      <c r="H20" s="4" t="s">
        <v>110</v>
      </c>
      <c r="I20" s="43"/>
      <c r="J20" s="43"/>
    </row>
    <row r="21" s="34" customFormat="1" ht="76.8" spans="1:10">
      <c r="A21" s="40"/>
      <c r="B21" s="40">
        <v>9</v>
      </c>
      <c r="C21" s="40" t="s">
        <v>56</v>
      </c>
      <c r="D21" s="40" t="s">
        <v>31</v>
      </c>
      <c r="E21" s="41"/>
      <c r="F21" s="42">
        <v>200</v>
      </c>
      <c r="G21" s="40">
        <f t="shared" si="1"/>
        <v>0</v>
      </c>
      <c r="H21" s="4" t="s">
        <v>110</v>
      </c>
      <c r="I21" s="43"/>
      <c r="J21" s="43"/>
    </row>
    <row r="22" s="34" customFormat="1" ht="29" customHeight="1" spans="1:10">
      <c r="A22" s="40"/>
      <c r="B22" s="40" t="s">
        <v>57</v>
      </c>
      <c r="C22" s="40"/>
      <c r="D22" s="40"/>
      <c r="E22" s="40">
        <f>SUM(G13:G21)</f>
        <v>0</v>
      </c>
      <c r="F22" s="40"/>
      <c r="G22" s="40"/>
      <c r="H22" s="40"/>
      <c r="I22" s="43"/>
      <c r="J22" s="43"/>
    </row>
    <row r="23" s="34" customFormat="1" ht="29" customHeight="1" spans="1:10">
      <c r="A23" s="40" t="s">
        <v>93</v>
      </c>
      <c r="B23" s="40"/>
      <c r="C23" s="40"/>
      <c r="D23" s="40"/>
      <c r="E23" s="40">
        <f>E22+E12</f>
        <v>0</v>
      </c>
      <c r="F23" s="40"/>
      <c r="G23" s="40"/>
      <c r="H23" s="40"/>
      <c r="I23" s="43"/>
      <c r="J23" s="43"/>
    </row>
  </sheetData>
  <sheetProtection algorithmName="SHA-512" hashValue="4H4EIVlRAUznitLNnZZw13Au27RRrcklG4AID+PmjG0wcujlaIvP+Kvhp+mc5w3leSQIFZzJwbjhjF+sDV12BQ==" saltValue="98/hGCEdj0g1fwRk3bB5LQ==" spinCount="100000" sheet="1" formatColumns="0" formatRows="0" objects="1"/>
  <mergeCells count="9">
    <mergeCell ref="A1:H1"/>
    <mergeCell ref="B12:D12"/>
    <mergeCell ref="E12:H12"/>
    <mergeCell ref="B22:D22"/>
    <mergeCell ref="E22:H22"/>
    <mergeCell ref="A23:D23"/>
    <mergeCell ref="E23:H23"/>
    <mergeCell ref="A3:A12"/>
    <mergeCell ref="A13:A2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showZeros="0" view="pageBreakPreview" zoomScaleNormal="145" workbookViewId="0">
      <selection activeCell="J3" sqref="J3"/>
    </sheetView>
  </sheetViews>
  <sheetFormatPr defaultColWidth="8.88888888888889" defaultRowHeight="14.4" outlineLevelRow="3" outlineLevelCol="6"/>
  <cols>
    <col min="2" max="2" width="16.6296296296296" customWidth="1"/>
    <col min="3" max="3" width="8.5" customWidth="1"/>
    <col min="4" max="4" width="10.2592592592593" customWidth="1"/>
    <col min="5" max="6" width="13.3796296296296" customWidth="1"/>
    <col min="7" max="7" width="14.3703703703704" customWidth="1"/>
  </cols>
  <sheetData>
    <row r="1" ht="37" customHeight="1" spans="1:7">
      <c r="A1" s="3" t="s">
        <v>113</v>
      </c>
      <c r="B1" s="3"/>
      <c r="C1" s="3"/>
      <c r="D1" s="3"/>
      <c r="E1" s="3"/>
      <c r="F1" s="3"/>
      <c r="G1" s="3"/>
    </row>
    <row r="2" s="1" customFormat="1" ht="40" customHeight="1" spans="1:7">
      <c r="A2" s="4" t="s">
        <v>2</v>
      </c>
      <c r="B2" s="28" t="s">
        <v>3</v>
      </c>
      <c r="C2" s="4" t="s">
        <v>114</v>
      </c>
      <c r="D2" s="4" t="s">
        <v>115</v>
      </c>
      <c r="E2" s="4" t="s">
        <v>116</v>
      </c>
      <c r="F2" s="4" t="s">
        <v>117</v>
      </c>
      <c r="G2" s="4" t="s">
        <v>118</v>
      </c>
    </row>
    <row r="3" s="1" customFormat="1" ht="149" customHeight="1" spans="1:7">
      <c r="A3" s="29">
        <v>1</v>
      </c>
      <c r="B3" s="29" t="s">
        <v>119</v>
      </c>
      <c r="C3" s="29" t="s">
        <v>120</v>
      </c>
      <c r="D3" s="30"/>
      <c r="E3" s="31">
        <v>5063.53</v>
      </c>
      <c r="F3" s="31">
        <f>D3*E3</f>
        <v>0</v>
      </c>
      <c r="G3" s="32" t="s">
        <v>121</v>
      </c>
    </row>
    <row r="4" s="1" customFormat="1" ht="44" customHeight="1" spans="1:7">
      <c r="A4" s="4" t="s">
        <v>122</v>
      </c>
      <c r="B4" s="4"/>
      <c r="C4" s="4"/>
      <c r="D4" s="9">
        <f>F3</f>
        <v>0</v>
      </c>
      <c r="E4" s="9"/>
      <c r="F4" s="9"/>
      <c r="G4" s="9"/>
    </row>
  </sheetData>
  <sheetProtection algorithmName="SHA-512" hashValue="z0Y8dSKRRQsXOMs2WV1l4KfRVjqgc4PVG76g1IiGaqEbC7n94Eg4h5rzkWjGV7hVO/lLoC0hDrM8Ecj6gP8dsg==" saltValue="qK2MP7e+K4ir3/h0flODRQ==" spinCount="100000" sheet="1" formatColumns="0" formatRows="0" objects="1"/>
  <mergeCells count="3">
    <mergeCell ref="A1:G1"/>
    <mergeCell ref="A4:C4"/>
    <mergeCell ref="D4:G4"/>
  </mergeCells>
  <printOptions horizontalCentered="1"/>
  <pageMargins left="0.75" right="0.75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showZeros="0" view="pageBreakPreview" zoomScaleNormal="145" workbookViewId="0">
      <selection activeCell="D10" sqref="D3:D8 D10:D15"/>
    </sheetView>
  </sheetViews>
  <sheetFormatPr defaultColWidth="8.88888888888889" defaultRowHeight="14.4"/>
  <cols>
    <col min="2" max="2" width="20.5" customWidth="1"/>
    <col min="3" max="3" width="13.1296296296296" customWidth="1"/>
    <col min="5" max="7" width="14.1111111111111"/>
    <col min="8" max="8" width="10.3796296296296" customWidth="1"/>
    <col min="9" max="9" width="12.8888888888889" customWidth="1"/>
    <col min="10" max="10" width="10.6666666666667"/>
  </cols>
  <sheetData>
    <row r="1" ht="32" customHeight="1" spans="1:13">
      <c r="A1" s="10" t="s">
        <v>123</v>
      </c>
      <c r="B1" s="10"/>
      <c r="C1" s="10"/>
      <c r="D1" s="10"/>
      <c r="E1" s="10"/>
      <c r="F1" s="10"/>
      <c r="G1" s="10"/>
      <c r="H1" s="10"/>
    </row>
    <row r="2" s="1" customFormat="1" ht="26" customHeight="1" spans="1:13">
      <c r="A2" s="4" t="s">
        <v>2</v>
      </c>
      <c r="B2" s="4" t="s">
        <v>3</v>
      </c>
      <c r="C2" s="4" t="s">
        <v>114</v>
      </c>
      <c r="D2" s="4" t="s">
        <v>115</v>
      </c>
      <c r="E2" s="4" t="s">
        <v>116</v>
      </c>
      <c r="F2" s="4" t="s">
        <v>117</v>
      </c>
      <c r="G2" s="4" t="s">
        <v>118</v>
      </c>
      <c r="H2" s="4" t="s">
        <v>5</v>
      </c>
      <c r="I2" s="11"/>
      <c r="J2" s="11"/>
      <c r="K2" s="11"/>
      <c r="L2" s="11"/>
      <c r="M2" s="11"/>
    </row>
    <row r="3" s="1" customFormat="1" ht="26" customHeight="1" spans="1:13">
      <c r="A3" s="4" t="s">
        <v>124</v>
      </c>
      <c r="B3" s="4" t="s">
        <v>125</v>
      </c>
      <c r="C3" s="12" t="s">
        <v>126</v>
      </c>
      <c r="D3" s="13"/>
      <c r="E3" s="12">
        <v>1968.748</v>
      </c>
      <c r="F3" s="12">
        <f>D3*E3</f>
        <v>0</v>
      </c>
      <c r="G3" s="14" t="s">
        <v>127</v>
      </c>
      <c r="H3" s="12"/>
      <c r="I3" s="11"/>
      <c r="J3" s="11"/>
      <c r="K3" s="11"/>
      <c r="L3" s="11"/>
      <c r="M3" s="11"/>
    </row>
    <row r="4" s="1" customFormat="1" ht="26" customHeight="1" spans="1:13">
      <c r="A4" s="4"/>
      <c r="B4" s="4" t="s">
        <v>128</v>
      </c>
      <c r="C4" s="12" t="s">
        <v>126</v>
      </c>
      <c r="D4" s="13"/>
      <c r="E4" s="12">
        <v>1968.748</v>
      </c>
      <c r="F4" s="12">
        <f>D4*E4</f>
        <v>0</v>
      </c>
      <c r="G4" s="15"/>
      <c r="H4" s="12"/>
      <c r="I4" s="11"/>
      <c r="J4" s="11"/>
      <c r="K4" s="11"/>
      <c r="L4" s="11"/>
      <c r="M4" s="11"/>
    </row>
    <row r="5" s="1" customFormat="1" ht="26" customHeight="1" spans="1:13">
      <c r="A5" s="4"/>
      <c r="B5" s="4" t="s">
        <v>129</v>
      </c>
      <c r="C5" s="12" t="s">
        <v>126</v>
      </c>
      <c r="D5" s="13"/>
      <c r="E5" s="12">
        <v>421.97</v>
      </c>
      <c r="F5" s="12">
        <f>D5*E5</f>
        <v>0</v>
      </c>
      <c r="G5" s="15"/>
      <c r="H5" s="12"/>
      <c r="I5" s="11"/>
      <c r="J5" s="11"/>
      <c r="K5" s="11"/>
      <c r="L5" s="11"/>
      <c r="M5" s="11"/>
    </row>
    <row r="6" s="1" customFormat="1" ht="26" customHeight="1" spans="1:13">
      <c r="A6" s="4"/>
      <c r="B6" s="4" t="s">
        <v>130</v>
      </c>
      <c r="C6" s="12" t="s">
        <v>126</v>
      </c>
      <c r="D6" s="13"/>
      <c r="E6" s="12">
        <v>421.97</v>
      </c>
      <c r="F6" s="12">
        <f>D6*E6</f>
        <v>0</v>
      </c>
      <c r="G6" s="15"/>
      <c r="H6" s="12"/>
      <c r="I6" s="11"/>
      <c r="J6" s="11"/>
      <c r="K6" s="11"/>
      <c r="L6" s="11"/>
      <c r="M6" s="11"/>
    </row>
    <row r="7" s="1" customFormat="1" ht="26" customHeight="1" spans="1:13">
      <c r="A7" s="4"/>
      <c r="B7" s="4" t="s">
        <v>131</v>
      </c>
      <c r="C7" s="12" t="s">
        <v>126</v>
      </c>
      <c r="D7" s="13"/>
      <c r="E7" s="12">
        <v>421.97</v>
      </c>
      <c r="F7" s="12">
        <f>D7*E7</f>
        <v>0</v>
      </c>
      <c r="G7" s="15"/>
      <c r="H7" s="12"/>
      <c r="I7" s="11"/>
      <c r="J7" s="11"/>
      <c r="K7" s="11"/>
      <c r="L7" s="11"/>
      <c r="M7" s="11"/>
    </row>
    <row r="8" s="1" customFormat="1" ht="26" customHeight="1" spans="1:13">
      <c r="A8" s="4"/>
      <c r="B8" s="4" t="s">
        <v>132</v>
      </c>
      <c r="C8" s="12" t="s">
        <v>120</v>
      </c>
      <c r="D8" s="13"/>
      <c r="E8" s="12">
        <v>1968.748</v>
      </c>
      <c r="F8" s="12">
        <f>D8*E8*2</f>
        <v>0</v>
      </c>
      <c r="G8" s="16"/>
      <c r="H8" s="12" t="s">
        <v>133</v>
      </c>
      <c r="I8" s="11"/>
      <c r="J8" s="11"/>
      <c r="K8" s="11"/>
      <c r="L8" s="11"/>
      <c r="M8" s="11"/>
    </row>
    <row r="9" s="1" customFormat="1" ht="26" customHeight="1" spans="1:13">
      <c r="A9" s="4"/>
      <c r="B9" s="4" t="s">
        <v>134</v>
      </c>
      <c r="C9" s="17">
        <f>SUM(F3:F8)</f>
        <v>0</v>
      </c>
      <c r="D9" s="18"/>
      <c r="E9" s="18"/>
      <c r="F9" s="18"/>
      <c r="G9" s="18"/>
      <c r="H9" s="19"/>
      <c r="I9" s="11"/>
      <c r="J9" s="11"/>
      <c r="K9" s="11"/>
      <c r="L9" s="11"/>
      <c r="M9" s="11"/>
    </row>
    <row r="10" s="1" customFormat="1" ht="26" customHeight="1" spans="1:13">
      <c r="A10" s="4" t="s">
        <v>135</v>
      </c>
      <c r="B10" s="4" t="s">
        <v>125</v>
      </c>
      <c r="C10" s="12" t="s">
        <v>126</v>
      </c>
      <c r="D10" s="13"/>
      <c r="E10" s="12">
        <v>3089</v>
      </c>
      <c r="F10" s="12">
        <f>D10*E10</f>
        <v>0</v>
      </c>
      <c r="G10" s="14" t="s">
        <v>136</v>
      </c>
      <c r="H10" s="12"/>
      <c r="I10" s="11"/>
      <c r="J10" s="11"/>
      <c r="K10" s="11"/>
      <c r="L10" s="11"/>
      <c r="M10" s="11"/>
    </row>
    <row r="11" s="1" customFormat="1" ht="26" customHeight="1" spans="1:13">
      <c r="A11" s="4"/>
      <c r="B11" s="4" t="s">
        <v>128</v>
      </c>
      <c r="C11" s="12" t="s">
        <v>126</v>
      </c>
      <c r="D11" s="13"/>
      <c r="E11" s="12">
        <v>3089</v>
      </c>
      <c r="F11" s="12">
        <f>D11*E11</f>
        <v>0</v>
      </c>
      <c r="G11" s="15"/>
      <c r="H11" s="12"/>
      <c r="I11" s="11"/>
      <c r="J11" s="11"/>
      <c r="K11" s="11"/>
      <c r="L11" s="11"/>
      <c r="M11" s="11"/>
    </row>
    <row r="12" s="1" customFormat="1" ht="26" customHeight="1" spans="1:13">
      <c r="A12" s="4"/>
      <c r="B12" s="4" t="s">
        <v>129</v>
      </c>
      <c r="C12" s="12" t="s">
        <v>126</v>
      </c>
      <c r="D12" s="13"/>
      <c r="E12" s="12">
        <f>69.116/2</f>
        <v>34.558</v>
      </c>
      <c r="F12" s="12">
        <f>D12*E12</f>
        <v>0</v>
      </c>
      <c r="G12" s="15"/>
      <c r="H12" s="12"/>
      <c r="I12" s="11"/>
      <c r="J12" s="11"/>
      <c r="K12" s="11"/>
      <c r="L12" s="11"/>
      <c r="M12" s="11"/>
    </row>
    <row r="13" s="1" customFormat="1" ht="26" customHeight="1" spans="1:13">
      <c r="A13" s="4"/>
      <c r="B13" s="4" t="s">
        <v>130</v>
      </c>
      <c r="C13" s="12" t="s">
        <v>126</v>
      </c>
      <c r="D13" s="13"/>
      <c r="E13" s="12">
        <f>69.116/2</f>
        <v>34.558</v>
      </c>
      <c r="F13" s="12">
        <f>D13*E13</f>
        <v>0</v>
      </c>
      <c r="G13" s="15"/>
      <c r="H13" s="12"/>
      <c r="I13" s="11"/>
      <c r="J13" s="11"/>
      <c r="K13" s="11"/>
      <c r="L13" s="11"/>
      <c r="M13" s="11"/>
    </row>
    <row r="14" s="1" customFormat="1" ht="26" customHeight="1" spans="1:13">
      <c r="A14" s="4"/>
      <c r="B14" s="4" t="s">
        <v>131</v>
      </c>
      <c r="C14" s="12" t="s">
        <v>126</v>
      </c>
      <c r="D14" s="13"/>
      <c r="E14" s="12">
        <f>69.116/2</f>
        <v>34.558</v>
      </c>
      <c r="F14" s="12">
        <f>D14*E14</f>
        <v>0</v>
      </c>
      <c r="G14" s="15"/>
      <c r="H14" s="12"/>
      <c r="I14" s="11"/>
      <c r="J14" s="11"/>
      <c r="K14" s="11"/>
      <c r="L14" s="11"/>
      <c r="M14" s="11"/>
    </row>
    <row r="15" s="1" customFormat="1" ht="26" customHeight="1" spans="1:13">
      <c r="A15" s="4"/>
      <c r="B15" s="4" t="s">
        <v>132</v>
      </c>
      <c r="C15" s="12" t="s">
        <v>120</v>
      </c>
      <c r="D15" s="13"/>
      <c r="E15" s="12">
        <v>3089</v>
      </c>
      <c r="F15" s="12">
        <f>D15*E15*2</f>
        <v>0</v>
      </c>
      <c r="G15" s="16"/>
      <c r="H15" s="12" t="s">
        <v>133</v>
      </c>
      <c r="I15" s="11"/>
      <c r="J15" s="11"/>
      <c r="K15" s="20"/>
      <c r="L15" s="20"/>
      <c r="M15" s="20"/>
    </row>
    <row r="16" s="1" customFormat="1" ht="26" customHeight="1" spans="1:13">
      <c r="A16" s="4"/>
      <c r="B16" s="4" t="s">
        <v>134</v>
      </c>
      <c r="C16" s="21">
        <f>SUM(F10:F15)</f>
        <v>0</v>
      </c>
      <c r="D16" s="22"/>
      <c r="E16" s="22"/>
      <c r="F16" s="22"/>
      <c r="G16" s="22"/>
      <c r="H16" s="23"/>
      <c r="I16" s="11"/>
      <c r="J16" s="11"/>
      <c r="K16" s="11"/>
      <c r="L16" s="11"/>
      <c r="M16" s="11"/>
    </row>
    <row r="17" s="1" customFormat="1" ht="26" customHeight="1" spans="1:13">
      <c r="A17" s="4"/>
      <c r="B17" s="4" t="s">
        <v>122</v>
      </c>
      <c r="C17" s="4"/>
      <c r="D17" s="24">
        <f>C9+C16</f>
        <v>0</v>
      </c>
      <c r="E17" s="25"/>
      <c r="F17" s="25"/>
      <c r="G17" s="25"/>
      <c r="H17" s="26"/>
      <c r="I17" s="11"/>
      <c r="J17" s="11"/>
      <c r="K17" s="11"/>
      <c r="L17" s="11"/>
      <c r="M17" s="11"/>
    </row>
    <row r="18" spans="1:13">
      <c r="I18" s="27"/>
      <c r="J18" s="27"/>
      <c r="K18" s="27"/>
      <c r="L18" s="27"/>
      <c r="M18" s="27"/>
    </row>
    <row r="19" spans="1:13">
      <c r="I19" s="27"/>
      <c r="J19" s="27"/>
      <c r="K19" s="27"/>
      <c r="L19" s="27"/>
      <c r="M19" s="27"/>
    </row>
    <row r="20" spans="1:13">
      <c r="I20" s="27"/>
      <c r="J20" s="27"/>
      <c r="K20" s="27"/>
      <c r="L20" s="27"/>
      <c r="M20" s="27"/>
    </row>
  </sheetData>
  <sheetProtection algorithmName="SHA-512" hashValue="fL/iumQcRCj8VeRUSCaRYHX3kbxJvJ8z4GvHQQbNgWQtGN3feMH+y5ms6UbY5wW+QESVbtt9g7XD8QuD99/cnw==" saltValue="Y6lTcl3arRGlBFZETdpL1A==" spinCount="100000" sheet="1" formatColumns="0" formatRows="0" objects="1"/>
  <mergeCells count="9">
    <mergeCell ref="A1:H1"/>
    <mergeCell ref="C9:H9"/>
    <mergeCell ref="C16:H16"/>
    <mergeCell ref="B17:C17"/>
    <mergeCell ref="D17:H17"/>
    <mergeCell ref="A3:A9"/>
    <mergeCell ref="A10:A16"/>
    <mergeCell ref="G3:G8"/>
    <mergeCell ref="G10:G15"/>
  </mergeCells>
  <printOptions horizontalCentered="1"/>
  <pageMargins left="0.75" right="0.75" top="1" bottom="1" header="0.5" footer="0.5"/>
  <pageSetup paperSize="9" scale="84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showZeros="0" view="pageBreakPreview" zoomScale="130" zoomScaleNormal="175" topLeftCell="B1" workbookViewId="0">
      <selection activeCell="G3" sqref="G3"/>
    </sheetView>
  </sheetViews>
  <sheetFormatPr defaultColWidth="8.88888888888889" defaultRowHeight="14.4" outlineLevelCol="7"/>
  <cols>
    <col min="1" max="1" width="5.62962962962963" customWidth="1"/>
    <col min="2" max="2" width="13.8796296296296" customWidth="1"/>
    <col min="3" max="3" width="8" customWidth="1"/>
    <col min="4" max="4" width="12.3796296296296" style="2" customWidth="1"/>
    <col min="5" max="5" width="9.12962962962963" customWidth="1"/>
    <col min="6" max="6" width="11.6296296296296" customWidth="1"/>
    <col min="7" max="7" width="13.5" customWidth="1"/>
    <col min="8" max="8" width="10.1296296296296" customWidth="1"/>
  </cols>
  <sheetData>
    <row r="1" ht="37" customHeight="1" spans="1:8">
      <c r="A1" s="3" t="s">
        <v>137</v>
      </c>
      <c r="B1" s="3"/>
      <c r="C1" s="3"/>
      <c r="D1" s="3"/>
      <c r="E1" s="3"/>
      <c r="F1" s="3"/>
      <c r="G1" s="3"/>
      <c r="H1" s="3"/>
    </row>
    <row r="2" s="1" customFormat="1" ht="56" customHeight="1" spans="1:8">
      <c r="A2" s="4" t="s">
        <v>2</v>
      </c>
      <c r="B2" s="4" t="s">
        <v>3</v>
      </c>
      <c r="C2" s="4" t="s">
        <v>138</v>
      </c>
      <c r="D2" s="4" t="s">
        <v>139</v>
      </c>
      <c r="E2" s="4" t="s">
        <v>140</v>
      </c>
      <c r="F2" s="4" t="s">
        <v>115</v>
      </c>
      <c r="G2" s="4" t="s">
        <v>117</v>
      </c>
      <c r="H2" s="4" t="s">
        <v>118</v>
      </c>
    </row>
    <row r="3" s="1" customFormat="1" ht="44" customHeight="1" spans="1:8">
      <c r="A3" s="4">
        <v>1</v>
      </c>
      <c r="B3" s="4" t="s">
        <v>14</v>
      </c>
      <c r="C3" s="4" t="s">
        <v>141</v>
      </c>
      <c r="D3" s="5">
        <v>50.48315</v>
      </c>
      <c r="E3" s="6">
        <v>1010</v>
      </c>
      <c r="F3" s="7"/>
      <c r="G3" s="4">
        <f>F3*E3</f>
        <v>0</v>
      </c>
      <c r="H3" s="4" t="s">
        <v>142</v>
      </c>
    </row>
    <row r="4" s="1" customFormat="1" ht="44" customHeight="1" spans="1:8">
      <c r="A4" s="4"/>
      <c r="B4" s="4"/>
      <c r="C4" s="4" t="s">
        <v>143</v>
      </c>
      <c r="D4" s="8">
        <v>229.34935</v>
      </c>
      <c r="E4" s="6">
        <v>9174</v>
      </c>
      <c r="F4" s="7"/>
      <c r="G4" s="4">
        <f>F4*E4</f>
        <v>0</v>
      </c>
      <c r="H4" s="4"/>
    </row>
    <row r="5" s="1" customFormat="1" ht="44" customHeight="1" spans="1:8">
      <c r="A5" s="4"/>
      <c r="B5" s="4"/>
      <c r="C5" s="4" t="s">
        <v>144</v>
      </c>
      <c r="D5" s="5">
        <v>41.81185</v>
      </c>
      <c r="E5" s="6">
        <v>3345</v>
      </c>
      <c r="F5" s="7"/>
      <c r="G5" s="4">
        <f>F5*E5</f>
        <v>0</v>
      </c>
      <c r="H5" s="4"/>
    </row>
    <row r="6" s="1" customFormat="1" ht="44" customHeight="1" spans="1:8">
      <c r="A6" s="4"/>
      <c r="B6" s="4"/>
      <c r="C6" s="4" t="s">
        <v>145</v>
      </c>
      <c r="D6" s="5">
        <f>SUM(D3:D5)</f>
        <v>321.64435</v>
      </c>
      <c r="E6" s="6">
        <f>SUM(E3:E5)</f>
        <v>13529</v>
      </c>
      <c r="F6" s="7"/>
      <c r="G6" s="4">
        <f>F6*E6</f>
        <v>0</v>
      </c>
      <c r="H6" s="4"/>
    </row>
    <row r="7" s="1" customFormat="1" ht="44" customHeight="1" spans="1:8">
      <c r="A7" s="4" t="s">
        <v>122</v>
      </c>
      <c r="B7" s="4"/>
      <c r="C7" s="9">
        <f>SUM(G3:G6)</f>
        <v>0</v>
      </c>
      <c r="D7" s="9"/>
      <c r="E7" s="9"/>
      <c r="F7" s="9"/>
      <c r="G7" s="9"/>
      <c r="H7" s="9"/>
    </row>
    <row r="11" spans="1:8">
      <c r="C11" s="2"/>
      <c r="E11" s="2"/>
      <c r="F11" s="2"/>
    </row>
    <row r="12" spans="1:8">
      <c r="C12" s="2"/>
      <c r="E12" s="2"/>
      <c r="F12" s="2"/>
    </row>
    <row r="13" spans="1:8">
      <c r="C13" s="2"/>
      <c r="E13" s="2"/>
      <c r="F13" s="2"/>
    </row>
    <row r="14" spans="1:8">
      <c r="C14" s="2"/>
      <c r="E14" s="2"/>
      <c r="F14" s="2"/>
    </row>
    <row r="15" spans="1:8">
      <c r="C15" s="2"/>
      <c r="E15" s="2"/>
      <c r="F15" s="2"/>
    </row>
    <row r="16" spans="1:8">
      <c r="C16" s="2"/>
      <c r="E16" s="2"/>
      <c r="F16" s="2"/>
    </row>
  </sheetData>
  <sheetProtection algorithmName="SHA-512" hashValue="kRpfopwgm7fnt/pbDXz731d9rqUCziYV/irLCR5DmPkzEz22aS76/xADXBYb87yuN6zozPA/XpQ4+FO+EX3YVA==" saltValue="d7tsbugelB8YiRpOInGh3A==" spinCount="100000" sheet="1" formatColumns="0" formatRows="0" objects="1"/>
  <mergeCells count="6">
    <mergeCell ref="A1:H1"/>
    <mergeCell ref="A7:B7"/>
    <mergeCell ref="C7:H7"/>
    <mergeCell ref="A3:A6"/>
    <mergeCell ref="B3:B6"/>
    <mergeCell ref="H3:H6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4" master="" otherUserPermission="visible"/>
  <rangeList sheetStid="5" master="" otherUserPermission="visible"/>
  <rangeList sheetStid="3" master="" otherUserPermission="visible"/>
  <rangeList sheetStid="7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表1</vt:lpstr>
      <vt:lpstr>表2</vt:lpstr>
      <vt:lpstr>表3</vt:lpstr>
      <vt:lpstr>表4</vt:lpstr>
      <vt:lpstr>表5</vt:lpstr>
      <vt:lpstr>表6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丁莉萍</dc:creator>
  <cp:lastModifiedBy>哎呀</cp:lastModifiedBy>
  <dcterms:created xsi:type="dcterms:W3CDTF">2024-06-06T05:40:00Z</dcterms:created>
  <dcterms:modified xsi:type="dcterms:W3CDTF">2026-07-28T07:04:12Z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536D75CB8AEB40029F72207F2A0CD33C_13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