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 activeTab="8"/>
  </bookViews>
  <sheets>
    <sheet name="封面 " sheetId="8" r:id="rId1"/>
    <sheet name="总说明" sheetId="9" r:id="rId2"/>
    <sheet name="汇总表" sheetId="1" r:id="rId3"/>
    <sheet name="第100章" sheetId="4" r:id="rId4"/>
    <sheet name="第200章" sheetId="2" r:id="rId5"/>
    <sheet name="第300章" sheetId="3" r:id="rId6"/>
    <sheet name="第400章" sheetId="5" r:id="rId7"/>
    <sheet name="第500章" sheetId="6" r:id="rId8"/>
    <sheet name="第600章" sheetId="7" r:id="rId9"/>
  </sheets>
  <definedNames>
    <definedName name="_xlnm.Print_Area" localSheetId="8">第600章!$A$1:$L$9</definedName>
    <definedName name="_xlnm.Print_Area" localSheetId="7">第500章!$A$1:$L$16</definedName>
    <definedName name="_xlnm.Print_Area" localSheetId="6">第400章!$A$1:$L$10</definedName>
    <definedName name="_xlnm.Print_Area" localSheetId="4">第200章!$A$1:$L$10</definedName>
    <definedName name="_xlnm.Print_Area" localSheetId="5">第300章!$A$1:$L$12</definedName>
    <definedName name="_xlnm.Print_Titles">#N/A</definedName>
    <definedName name="_xlnm.Print_Area" localSheetId="0">'封面 '!$A$1:$A$12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<sst xmlns="http://schemas.openxmlformats.org/spreadsheetml/2006/main" count="303" uniqueCount="178">
  <si>
    <t>2026年宁马高速日常综合养护项目</t>
  </si>
  <si>
    <t>养</t>
  </si>
  <si>
    <t>护</t>
  </si>
  <si>
    <t>清</t>
  </si>
  <si>
    <t>单</t>
  </si>
  <si>
    <t>采 购 人：南京市公路事业发展中心</t>
  </si>
  <si>
    <t>采购代理：江苏鸿标工程项目管理有限公司</t>
  </si>
  <si>
    <t>二○二五年十二月</t>
  </si>
  <si>
    <t>养护清单说明</t>
  </si>
  <si>
    <t>1、养护清单应与招标文件、合同条款等文件结合起来查阅与理解。</t>
  </si>
  <si>
    <t>2、养护清单中所列须求数量是估算的或设计的预计数量，仅作为投标的共同基础，不能作为最终结算与支付的依据。</t>
  </si>
  <si>
    <t>3、除非合同另有规定，养护清单中有标价的单价和总额价均已包含了为实施和完成合同工程所需的劳务、材料、机械、质检（自检）、安装、缺陷修复、管理、保险、税费、利润等费用，以及合同明示或暗示的所有责任、义务和一般风险。</t>
  </si>
  <si>
    <t>4、养护清单中的每一个细目都需填入单价。对于没有填入单价或合价的细目，其费用应视为已包括在养护清单的其他单价或合价中，承包人必须按采购人指令完成养护清单中未填入单价或合价的工程细目，但不能得到结算与支付。</t>
  </si>
  <si>
    <t>5、符合合同条款规定的全部费用应认为已被计入有标价的养护清单所列各细目之中，未列细目不予计量的工作，其费用应视为已分摊在本合同工程的有关细目的单价或合价之中。</t>
  </si>
  <si>
    <t>6、养护清单中所列清单量的变动，丝毫不会降低或影响合同条款的效力，也不免除承包人按规定的标准完成任务和修复缺陷的责任。</t>
  </si>
  <si>
    <t>7、养护清单中各项金额均以人民币（元）结算。</t>
  </si>
  <si>
    <r>
      <rPr>
        <b/>
        <sz val="14"/>
        <rFont val="Times New Roman"/>
        <charset val="134"/>
      </rPr>
      <t>2026</t>
    </r>
    <r>
      <rPr>
        <b/>
        <sz val="14"/>
        <rFont val="宋体"/>
        <charset val="134"/>
      </rPr>
      <t>年宁马高速日常综合养护项目养护清单</t>
    </r>
  </si>
  <si>
    <r>
      <rPr>
        <sz val="10"/>
        <rFont val="宋体"/>
        <charset val="134"/>
      </rPr>
      <t>线路：宁马高速</t>
    </r>
    <r>
      <rPr>
        <sz val="10"/>
        <rFont val="Times New Roman"/>
        <charset val="134"/>
      </rPr>
      <t>G4211</t>
    </r>
    <r>
      <rPr>
        <sz val="10"/>
        <rFont val="宋体"/>
        <charset val="134"/>
      </rPr>
      <t>南京段</t>
    </r>
    <r>
      <rPr>
        <sz val="10"/>
        <rFont val="Times New Roman"/>
        <charset val="134"/>
      </rPr>
      <t xml:space="preserve">                                                </t>
    </r>
  </si>
  <si>
    <r>
      <rPr>
        <sz val="10"/>
        <rFont val="宋体"/>
        <charset val="134"/>
      </rPr>
      <t>桩号：</t>
    </r>
    <r>
      <rPr>
        <sz val="10"/>
        <rFont val="Times New Roman"/>
        <charset val="134"/>
      </rPr>
      <t xml:space="preserve">K0+000-K26+115                            </t>
    </r>
  </si>
  <si>
    <r>
      <rPr>
        <sz val="10"/>
        <rFont val="宋体"/>
        <charset val="134"/>
      </rPr>
      <t>里程：</t>
    </r>
    <r>
      <rPr>
        <sz val="10"/>
        <rFont val="Times New Roman"/>
        <charset val="134"/>
      </rPr>
      <t>26.115km</t>
    </r>
  </si>
  <si>
    <r>
      <rPr>
        <sz val="10"/>
        <rFont val="宋体"/>
        <charset val="134"/>
      </rPr>
      <t>货币单位：人民币元</t>
    </r>
  </si>
  <si>
    <r>
      <rPr>
        <sz val="11"/>
        <rFont val="宋体"/>
        <charset val="134"/>
      </rPr>
      <t>序号</t>
    </r>
  </si>
  <si>
    <r>
      <rPr>
        <sz val="11"/>
        <rFont val="宋体"/>
        <charset val="134"/>
      </rPr>
      <t>章次</t>
    </r>
  </si>
  <si>
    <r>
      <rPr>
        <sz val="11"/>
        <rFont val="宋体"/>
        <charset val="134"/>
      </rPr>
      <t>科目名称</t>
    </r>
  </si>
  <si>
    <r>
      <rPr>
        <sz val="11"/>
        <rFont val="宋体"/>
        <charset val="134"/>
      </rPr>
      <t>基价类</t>
    </r>
  </si>
  <si>
    <r>
      <rPr>
        <sz val="11"/>
        <rFont val="宋体"/>
        <charset val="134"/>
      </rPr>
      <t>单价类</t>
    </r>
  </si>
  <si>
    <r>
      <rPr>
        <sz val="11"/>
        <rFont val="宋体"/>
        <charset val="134"/>
      </rPr>
      <t>金额（元）</t>
    </r>
  </si>
  <si>
    <r>
      <rPr>
        <sz val="11"/>
        <rFont val="宋体"/>
        <charset val="134"/>
      </rPr>
      <t>备注</t>
    </r>
  </si>
  <si>
    <r>
      <rPr>
        <sz val="11"/>
        <rFont val="宋体"/>
        <charset val="134"/>
      </rPr>
      <t>总则</t>
    </r>
  </si>
  <si>
    <r>
      <rPr>
        <sz val="11"/>
        <rFont val="宋体"/>
        <charset val="134"/>
      </rPr>
      <t>路基</t>
    </r>
  </si>
  <si>
    <r>
      <rPr>
        <sz val="11"/>
        <rFont val="宋体"/>
        <charset val="134"/>
      </rPr>
      <t>路面</t>
    </r>
  </si>
  <si>
    <r>
      <rPr>
        <sz val="11"/>
        <rFont val="宋体"/>
        <charset val="134"/>
      </rPr>
      <t>桥梁、涵洞</t>
    </r>
  </si>
  <si>
    <r>
      <rPr>
        <sz val="11"/>
        <rFont val="宋体"/>
        <charset val="134"/>
      </rPr>
      <t>沿线设施</t>
    </r>
  </si>
  <si>
    <r>
      <rPr>
        <sz val="11"/>
        <rFont val="宋体"/>
        <charset val="134"/>
      </rPr>
      <t>绿化</t>
    </r>
  </si>
  <si>
    <r>
      <rPr>
        <sz val="11"/>
        <rFont val="宋体"/>
        <charset val="134"/>
      </rPr>
      <t>清单小计</t>
    </r>
  </si>
  <si>
    <r>
      <rPr>
        <sz val="11"/>
        <rFont val="宋体"/>
        <charset val="134"/>
      </rPr>
      <t>暂列金额（清单小计</t>
    </r>
    <r>
      <rPr>
        <sz val="11"/>
        <rFont val="Times New Roman"/>
        <charset val="134"/>
      </rPr>
      <t>×8%</t>
    </r>
    <r>
      <rPr>
        <sz val="11"/>
        <rFont val="宋体"/>
        <charset val="134"/>
      </rPr>
      <t>）</t>
    </r>
  </si>
  <si>
    <r>
      <rPr>
        <sz val="11"/>
        <rFont val="宋体"/>
        <charset val="134"/>
      </rPr>
      <t>安全生产费（清单小计</t>
    </r>
    <r>
      <rPr>
        <sz val="11"/>
        <rFont val="Times New Roman"/>
        <charset val="134"/>
      </rPr>
      <t>×2%</t>
    </r>
    <r>
      <rPr>
        <sz val="11"/>
        <rFont val="宋体"/>
        <charset val="134"/>
      </rPr>
      <t>）</t>
    </r>
  </si>
  <si>
    <r>
      <rPr>
        <sz val="11"/>
        <rFont val="宋体"/>
        <charset val="134"/>
      </rPr>
      <t>合计（清单小计</t>
    </r>
    <r>
      <rPr>
        <sz val="11"/>
        <rFont val="Times New Roman"/>
        <charset val="134"/>
      </rPr>
      <t>+</t>
    </r>
    <r>
      <rPr>
        <sz val="11"/>
        <rFont val="宋体"/>
        <charset val="134"/>
      </rPr>
      <t>暂列金额</t>
    </r>
    <r>
      <rPr>
        <sz val="11"/>
        <rFont val="Times New Roman"/>
        <charset val="134"/>
      </rPr>
      <t>+</t>
    </r>
    <r>
      <rPr>
        <sz val="11"/>
        <rFont val="宋体"/>
        <charset val="134"/>
      </rPr>
      <t>安全生产费）</t>
    </r>
  </si>
  <si>
    <r>
      <rPr>
        <sz val="11"/>
        <rFont val="宋体"/>
        <charset val="134"/>
      </rPr>
      <t>总计</t>
    </r>
  </si>
  <si>
    <t>货币单位：人民币元</t>
  </si>
  <si>
    <r>
      <rPr>
        <sz val="10"/>
        <rFont val="Times New Roman"/>
        <charset val="134"/>
      </rPr>
      <t>100</t>
    </r>
    <r>
      <rPr>
        <sz val="10"/>
        <rFont val="宋体"/>
        <charset val="134"/>
      </rPr>
      <t>章</t>
    </r>
    <r>
      <rPr>
        <sz val="10"/>
        <rFont val="Times New Roman"/>
        <charset val="134"/>
      </rPr>
      <t xml:space="preserve">  </t>
    </r>
    <r>
      <rPr>
        <sz val="10"/>
        <rFont val="宋体"/>
        <charset val="134"/>
      </rPr>
      <t>总则</t>
    </r>
  </si>
  <si>
    <t>基价类</t>
  </si>
  <si>
    <t>单价类</t>
  </si>
  <si>
    <r>
      <rPr>
        <sz val="10"/>
        <rFont val="宋体"/>
        <charset val="134"/>
      </rPr>
      <t>项目</t>
    </r>
    <r>
      <rPr>
        <sz val="10"/>
        <rFont val="Times New Roman"/>
        <charset val="134"/>
      </rPr>
      <t xml:space="preserve">
</t>
    </r>
    <r>
      <rPr>
        <sz val="10"/>
        <rFont val="宋体"/>
        <charset val="134"/>
      </rPr>
      <t>编号</t>
    </r>
  </si>
  <si>
    <t>项目名称</t>
  </si>
  <si>
    <t>单位</t>
  </si>
  <si>
    <t>数量</t>
  </si>
  <si>
    <t>单价</t>
  </si>
  <si>
    <t>合价</t>
  </si>
  <si>
    <t>备注</t>
  </si>
  <si>
    <t>养护基础台帐图表技术档案</t>
  </si>
  <si>
    <t>套</t>
  </si>
  <si>
    <r>
      <rPr>
        <sz val="10"/>
        <color indexed="8"/>
        <rFont val="宋体"/>
        <charset val="134"/>
      </rPr>
      <t>冬防</t>
    </r>
    <r>
      <rPr>
        <sz val="10"/>
        <color indexed="8"/>
        <rFont val="Times New Roman"/>
        <charset val="134"/>
      </rPr>
      <t>101-1</t>
    </r>
  </si>
  <si>
    <t>装载机</t>
  </si>
  <si>
    <t>包月</t>
  </si>
  <si>
    <r>
      <rPr>
        <sz val="10"/>
        <color theme="1"/>
        <rFont val="Times New Roman"/>
        <charset val="134"/>
      </rPr>
      <t>7*2.5</t>
    </r>
    <r>
      <rPr>
        <sz val="10"/>
        <color theme="1"/>
        <rFont val="宋体"/>
        <charset val="134"/>
      </rPr>
      <t>月</t>
    </r>
  </si>
  <si>
    <t>日常巡视检查</t>
  </si>
  <si>
    <t>公里</t>
  </si>
  <si>
    <r>
      <rPr>
        <sz val="10"/>
        <rFont val="宋体"/>
        <charset val="134"/>
      </rPr>
      <t>冬防</t>
    </r>
    <r>
      <rPr>
        <sz val="10"/>
        <rFont val="Times New Roman"/>
        <charset val="134"/>
      </rPr>
      <t>101-2</t>
    </r>
  </si>
  <si>
    <t>融雪撒布机</t>
  </si>
  <si>
    <r>
      <rPr>
        <sz val="10"/>
        <color theme="1"/>
        <rFont val="Times New Roman"/>
        <charset val="134"/>
      </rPr>
      <t>9*2.5</t>
    </r>
    <r>
      <rPr>
        <sz val="10"/>
        <color theme="1"/>
        <rFont val="宋体"/>
        <charset val="134"/>
      </rPr>
      <t>月</t>
    </r>
  </si>
  <si>
    <t>公众责任险</t>
  </si>
  <si>
    <t>项</t>
  </si>
  <si>
    <r>
      <rPr>
        <sz val="10"/>
        <color indexed="8"/>
        <rFont val="宋体"/>
        <charset val="134"/>
      </rPr>
      <t>冬防</t>
    </r>
    <r>
      <rPr>
        <sz val="10"/>
        <color indexed="8"/>
        <rFont val="Times New Roman"/>
        <charset val="134"/>
      </rPr>
      <t>101-3</t>
    </r>
  </si>
  <si>
    <r>
      <rPr>
        <sz val="10"/>
        <color rgb="FF000000"/>
        <rFont val="宋体"/>
        <charset val="134"/>
      </rPr>
      <t>货车</t>
    </r>
    <r>
      <rPr>
        <sz val="10"/>
        <color rgb="FF000000"/>
        <rFont val="Times New Roman"/>
        <charset val="134"/>
      </rPr>
      <t>10</t>
    </r>
    <r>
      <rPr>
        <sz val="10"/>
        <color rgb="FF000000"/>
        <rFont val="宋体"/>
        <charset val="134"/>
      </rPr>
      <t>吨</t>
    </r>
  </si>
  <si>
    <t>公路标志服</t>
  </si>
  <si>
    <r>
      <rPr>
        <sz val="10"/>
        <rFont val="宋体"/>
        <charset val="134"/>
      </rPr>
      <t>冬防</t>
    </r>
    <r>
      <rPr>
        <sz val="10"/>
        <rFont val="Times New Roman"/>
        <charset val="134"/>
      </rPr>
      <t>101-4</t>
    </r>
  </si>
  <si>
    <t>滚刷（含车辆）</t>
  </si>
  <si>
    <r>
      <rPr>
        <sz val="10"/>
        <color theme="1"/>
        <rFont val="Times New Roman"/>
        <charset val="134"/>
      </rPr>
      <t>5*2.5</t>
    </r>
    <r>
      <rPr>
        <sz val="10"/>
        <color theme="1"/>
        <rFont val="宋体"/>
        <charset val="134"/>
      </rPr>
      <t>月</t>
    </r>
  </si>
  <si>
    <t>104-1</t>
  </si>
  <si>
    <t>工作服（除冬季）</t>
  </si>
  <si>
    <r>
      <rPr>
        <sz val="10"/>
        <rFont val="宋体"/>
        <charset val="134"/>
      </rPr>
      <t>冬防</t>
    </r>
    <r>
      <rPr>
        <sz val="10"/>
        <rFont val="Times New Roman"/>
        <charset val="134"/>
      </rPr>
      <t>101-5</t>
    </r>
  </si>
  <si>
    <t>雪铲（含车辆）</t>
  </si>
  <si>
    <t>104-2</t>
  </si>
  <si>
    <t>雨衣</t>
  </si>
  <si>
    <r>
      <rPr>
        <sz val="10"/>
        <rFont val="宋体"/>
        <charset val="134"/>
      </rPr>
      <t>冬防</t>
    </r>
    <r>
      <rPr>
        <sz val="10"/>
        <rFont val="Times New Roman"/>
        <charset val="134"/>
      </rPr>
      <t>101-6</t>
    </r>
  </si>
  <si>
    <t>叉车</t>
  </si>
  <si>
    <r>
      <rPr>
        <sz val="10"/>
        <color theme="1"/>
        <rFont val="Times New Roman"/>
        <charset val="134"/>
      </rPr>
      <t>1*2.5</t>
    </r>
    <r>
      <rPr>
        <sz val="10"/>
        <color theme="1"/>
        <rFont val="宋体"/>
        <charset val="134"/>
      </rPr>
      <t>月</t>
    </r>
  </si>
  <si>
    <t>104-3</t>
  </si>
  <si>
    <t>冬季工作服</t>
  </si>
  <si>
    <r>
      <rPr>
        <sz val="10"/>
        <rFont val="宋体"/>
        <charset val="134"/>
      </rPr>
      <t>冬防</t>
    </r>
    <r>
      <rPr>
        <sz val="10"/>
        <rFont val="Times New Roman"/>
        <charset val="134"/>
      </rPr>
      <t>101-7</t>
    </r>
  </si>
  <si>
    <t>环保融雪剂</t>
  </si>
  <si>
    <t>吨</t>
  </si>
  <si>
    <r>
      <rPr>
        <sz val="10"/>
        <rFont val="宋体"/>
        <charset val="134"/>
      </rPr>
      <t>冬防</t>
    </r>
    <r>
      <rPr>
        <sz val="10"/>
        <rFont val="Times New Roman"/>
        <charset val="134"/>
      </rPr>
      <t>101-8</t>
    </r>
  </si>
  <si>
    <t>冬防应急处置人员</t>
  </si>
  <si>
    <t>工日</t>
  </si>
  <si>
    <t>防汛</t>
  </si>
  <si>
    <r>
      <rPr>
        <sz val="10"/>
        <rFont val="宋体"/>
        <charset val="134"/>
      </rPr>
      <t>基价类</t>
    </r>
    <r>
      <rPr>
        <sz val="10"/>
        <rFont val="Times New Roman"/>
        <charset val="134"/>
      </rPr>
      <t>100</t>
    </r>
    <r>
      <rPr>
        <sz val="10"/>
        <rFont val="宋体"/>
        <charset val="134"/>
      </rPr>
      <t>章小计（结转至清单汇总表）</t>
    </r>
  </si>
  <si>
    <r>
      <rPr>
        <sz val="10"/>
        <rFont val="宋体"/>
        <charset val="134"/>
      </rPr>
      <t>单价类</t>
    </r>
    <r>
      <rPr>
        <sz val="10"/>
        <rFont val="Times New Roman"/>
        <charset val="134"/>
      </rPr>
      <t>100</t>
    </r>
    <r>
      <rPr>
        <sz val="10"/>
        <rFont val="宋体"/>
        <charset val="134"/>
      </rPr>
      <t>章小计（结转至清单汇总表）</t>
    </r>
  </si>
  <si>
    <r>
      <rPr>
        <sz val="10"/>
        <rFont val="Times New Roman"/>
        <charset val="134"/>
      </rPr>
      <t>200</t>
    </r>
    <r>
      <rPr>
        <sz val="10"/>
        <rFont val="宋体"/>
        <charset val="134"/>
      </rPr>
      <t>章</t>
    </r>
    <r>
      <rPr>
        <sz val="10"/>
        <rFont val="Times New Roman"/>
        <charset val="134"/>
      </rPr>
      <t xml:space="preserve">      </t>
    </r>
    <r>
      <rPr>
        <sz val="10"/>
        <rFont val="宋体"/>
        <charset val="134"/>
      </rPr>
      <t>路基</t>
    </r>
  </si>
  <si>
    <t>清除中分带、路肩杂物</t>
  </si>
  <si>
    <t>km</t>
  </si>
  <si>
    <t>路肩培土</t>
  </si>
  <si>
    <t>m³</t>
  </si>
  <si>
    <t>路基纵向排水沟清理</t>
  </si>
  <si>
    <t>m</t>
  </si>
  <si>
    <t>路肩、边坡整治（含弃运）</t>
  </si>
  <si>
    <t>整修边坡、护坡</t>
  </si>
  <si>
    <r>
      <rPr>
        <sz val="10"/>
        <rFont val="Times New Roman"/>
        <charset val="134"/>
      </rPr>
      <t>m</t>
    </r>
    <r>
      <rPr>
        <vertAlign val="superscript"/>
        <sz val="10"/>
        <rFont val="Times New Roman"/>
        <charset val="134"/>
      </rPr>
      <t>2</t>
    </r>
  </si>
  <si>
    <t>垃圾清运处理费</t>
  </si>
  <si>
    <r>
      <rPr>
        <sz val="10"/>
        <rFont val="宋体"/>
        <charset val="134"/>
      </rPr>
      <t>基价类</t>
    </r>
    <r>
      <rPr>
        <sz val="10"/>
        <rFont val="Times New Roman"/>
        <charset val="134"/>
      </rPr>
      <t>200</t>
    </r>
    <r>
      <rPr>
        <sz val="10"/>
        <rFont val="宋体"/>
        <charset val="134"/>
      </rPr>
      <t>章小计（结转至清单汇总表）</t>
    </r>
  </si>
  <si>
    <r>
      <rPr>
        <sz val="10"/>
        <rFont val="宋体"/>
        <charset val="134"/>
      </rPr>
      <t>单价类</t>
    </r>
    <r>
      <rPr>
        <sz val="10"/>
        <rFont val="Times New Roman"/>
        <charset val="134"/>
      </rPr>
      <t>200</t>
    </r>
    <r>
      <rPr>
        <sz val="10"/>
        <rFont val="宋体"/>
        <charset val="134"/>
      </rPr>
      <t>章小计（结转至清单汇总表）</t>
    </r>
  </si>
  <si>
    <r>
      <rPr>
        <sz val="10"/>
        <rFont val="Times New Roman"/>
        <charset val="134"/>
      </rPr>
      <t>300</t>
    </r>
    <r>
      <rPr>
        <sz val="10"/>
        <rFont val="宋体"/>
        <charset val="134"/>
      </rPr>
      <t>章</t>
    </r>
    <r>
      <rPr>
        <sz val="10"/>
        <rFont val="Times New Roman"/>
        <charset val="134"/>
      </rPr>
      <t xml:space="preserve">     </t>
    </r>
    <r>
      <rPr>
        <sz val="10"/>
        <rFont val="宋体"/>
        <charset val="134"/>
      </rPr>
      <t>路面</t>
    </r>
  </si>
  <si>
    <r>
      <rPr>
        <sz val="10"/>
        <rFont val="Times New Roman"/>
        <charset val="134"/>
      </rPr>
      <t>301-1</t>
    </r>
    <r>
      <rPr>
        <sz val="10"/>
        <rFont val="宋体"/>
        <charset val="134"/>
      </rPr>
      <t>（主线）</t>
    </r>
  </si>
  <si>
    <t>人工保洁</t>
  </si>
  <si>
    <t>冷补料</t>
  </si>
  <si>
    <r>
      <rPr>
        <sz val="10"/>
        <rFont val="Times New Roman"/>
        <charset val="134"/>
      </rPr>
      <t>301-2</t>
    </r>
    <r>
      <rPr>
        <sz val="10"/>
        <rFont val="宋体"/>
        <charset val="134"/>
      </rPr>
      <t>（主线）</t>
    </r>
  </si>
  <si>
    <r>
      <rPr>
        <sz val="10"/>
        <rFont val="宋体"/>
        <charset val="134"/>
      </rPr>
      <t>机械清扫</t>
    </r>
    <r>
      <rPr>
        <sz val="10"/>
        <rFont val="Times New Roman"/>
        <charset val="134"/>
      </rPr>
      <t>(</t>
    </r>
    <r>
      <rPr>
        <sz val="10"/>
        <rFont val="宋体"/>
        <charset val="134"/>
      </rPr>
      <t>有中分带）</t>
    </r>
  </si>
  <si>
    <r>
      <rPr>
        <sz val="10"/>
        <color theme="1"/>
        <rFont val="宋体"/>
        <charset val="134"/>
      </rPr>
      <t>沥青路面抗槽（切割修补）</t>
    </r>
    <r>
      <rPr>
        <sz val="10"/>
        <color theme="1"/>
        <rFont val="Times New Roman"/>
        <charset val="134"/>
      </rPr>
      <t>5cm</t>
    </r>
    <r>
      <rPr>
        <sz val="10"/>
        <color theme="1"/>
        <rFont val="宋体"/>
        <charset val="134"/>
      </rPr>
      <t>深</t>
    </r>
  </si>
  <si>
    <t>m²</t>
  </si>
  <si>
    <r>
      <rPr>
        <sz val="10"/>
        <rFont val="Times New Roman"/>
        <charset val="134"/>
      </rPr>
      <t>301-3</t>
    </r>
    <r>
      <rPr>
        <sz val="10"/>
        <rFont val="宋体"/>
        <charset val="134"/>
      </rPr>
      <t>（主线）</t>
    </r>
  </si>
  <si>
    <t>路面洒水冲洗、降尘</t>
  </si>
  <si>
    <r>
      <rPr>
        <sz val="10"/>
        <color theme="1"/>
        <rFont val="宋体"/>
        <charset val="134"/>
      </rPr>
      <t>沥青路面抗槽（切割修补）</t>
    </r>
    <r>
      <rPr>
        <sz val="10"/>
        <color theme="1"/>
        <rFont val="Times New Roman"/>
        <charset val="134"/>
      </rPr>
      <t>5-12cm</t>
    </r>
    <r>
      <rPr>
        <sz val="10"/>
        <color theme="1"/>
        <rFont val="宋体"/>
        <charset val="134"/>
      </rPr>
      <t>深</t>
    </r>
  </si>
  <si>
    <r>
      <rPr>
        <sz val="10"/>
        <rFont val="Times New Roman"/>
        <charset val="134"/>
      </rPr>
      <t>301-4</t>
    </r>
    <r>
      <rPr>
        <sz val="10"/>
        <rFont val="宋体"/>
        <charset val="134"/>
      </rPr>
      <t>（匝道）</t>
    </r>
  </si>
  <si>
    <r>
      <rPr>
        <sz val="10"/>
        <color theme="1"/>
        <rFont val="宋体"/>
        <charset val="134"/>
      </rPr>
      <t>沥青路面抗槽（切割修补）</t>
    </r>
    <r>
      <rPr>
        <sz val="10"/>
        <color theme="1"/>
        <rFont val="Times New Roman"/>
        <charset val="134"/>
      </rPr>
      <t>12cm</t>
    </r>
    <r>
      <rPr>
        <sz val="10"/>
        <color theme="1"/>
        <rFont val="宋体"/>
        <charset val="134"/>
      </rPr>
      <t>深以上</t>
    </r>
  </si>
  <si>
    <r>
      <rPr>
        <sz val="10"/>
        <rFont val="Times New Roman"/>
        <charset val="134"/>
      </rPr>
      <t>301-5</t>
    </r>
    <r>
      <rPr>
        <sz val="10"/>
        <rFont val="宋体"/>
        <charset val="134"/>
      </rPr>
      <t>（匝道）</t>
    </r>
  </si>
  <si>
    <t>机械清扫（两侧桥栏杆）</t>
  </si>
  <si>
    <t>沥青路面裂缝机械扩缝填缝料修补</t>
  </si>
  <si>
    <r>
      <rPr>
        <sz val="10"/>
        <rFont val="Times New Roman"/>
        <charset val="134"/>
      </rPr>
      <t>301-6</t>
    </r>
    <r>
      <rPr>
        <sz val="10"/>
        <rFont val="宋体"/>
        <charset val="134"/>
      </rPr>
      <t>（匝道）</t>
    </r>
  </si>
  <si>
    <r>
      <rPr>
        <sz val="10"/>
        <rFont val="宋体"/>
        <charset val="134"/>
      </rPr>
      <t>基价类</t>
    </r>
    <r>
      <rPr>
        <sz val="10"/>
        <rFont val="Times New Roman"/>
        <charset val="134"/>
      </rPr>
      <t>300</t>
    </r>
    <r>
      <rPr>
        <sz val="10"/>
        <rFont val="宋体"/>
        <charset val="134"/>
      </rPr>
      <t>章小计（结转至清单汇总表）</t>
    </r>
  </si>
  <si>
    <r>
      <rPr>
        <sz val="10"/>
        <rFont val="宋体"/>
        <charset val="134"/>
      </rPr>
      <t>单价类</t>
    </r>
    <r>
      <rPr>
        <sz val="10"/>
        <rFont val="Times New Roman"/>
        <charset val="134"/>
      </rPr>
      <t>300</t>
    </r>
    <r>
      <rPr>
        <sz val="10"/>
        <rFont val="宋体"/>
        <charset val="134"/>
      </rPr>
      <t>章小计（结转至清单汇总表）</t>
    </r>
  </si>
  <si>
    <r>
      <rPr>
        <sz val="10"/>
        <rFont val="Times New Roman"/>
        <charset val="134"/>
      </rPr>
      <t>400</t>
    </r>
    <r>
      <rPr>
        <sz val="10"/>
        <rFont val="宋体"/>
        <charset val="134"/>
      </rPr>
      <t>章</t>
    </r>
    <r>
      <rPr>
        <sz val="10"/>
        <rFont val="Times New Roman"/>
        <charset val="134"/>
      </rPr>
      <t xml:space="preserve">      </t>
    </r>
    <r>
      <rPr>
        <sz val="10"/>
        <rFont val="宋体"/>
        <charset val="134"/>
      </rPr>
      <t>桥梁、涵洞</t>
    </r>
  </si>
  <si>
    <t>桥梁伸缩缝清理保养</t>
  </si>
  <si>
    <t>涵管疏通</t>
  </si>
  <si>
    <r>
      <rPr>
        <sz val="10"/>
        <rFont val="Times New Roman"/>
        <charset val="134"/>
      </rPr>
      <t>m</t>
    </r>
    <r>
      <rPr>
        <vertAlign val="superscript"/>
        <sz val="10"/>
        <rFont val="Times New Roman"/>
        <charset val="134"/>
      </rPr>
      <t>3</t>
    </r>
  </si>
  <si>
    <t>桥梁泄水孔疏通</t>
  </si>
  <si>
    <t>个</t>
  </si>
  <si>
    <t>桥梁防撞墙刷漆</t>
  </si>
  <si>
    <r>
      <rPr>
        <sz val="11"/>
        <color theme="1"/>
        <rFont val="宋体"/>
        <charset val="134"/>
      </rPr>
      <t>原来</t>
    </r>
    <r>
      <rPr>
        <sz val="11"/>
        <color theme="1"/>
        <rFont val="Times New Roman"/>
        <charset val="134"/>
      </rPr>
      <t>1500</t>
    </r>
    <r>
      <rPr>
        <sz val="11"/>
        <color theme="1"/>
        <rFont val="宋体"/>
        <charset val="134"/>
      </rPr>
      <t>，实际</t>
    </r>
    <r>
      <rPr>
        <sz val="11"/>
        <color theme="1"/>
        <rFont val="Times New Roman"/>
        <charset val="134"/>
      </rPr>
      <t>3584</t>
    </r>
  </si>
  <si>
    <t>桥梁挡墙扶手刷漆</t>
  </si>
  <si>
    <r>
      <rPr>
        <sz val="11"/>
        <color theme="1"/>
        <rFont val="宋体"/>
        <charset val="134"/>
      </rPr>
      <t>原来</t>
    </r>
    <r>
      <rPr>
        <sz val="11"/>
        <color theme="1"/>
        <rFont val="Times New Roman"/>
        <charset val="134"/>
      </rPr>
      <t>1800</t>
    </r>
    <r>
      <rPr>
        <sz val="11"/>
        <color theme="1"/>
        <rFont val="宋体"/>
        <charset val="134"/>
      </rPr>
      <t>，实际</t>
    </r>
    <r>
      <rPr>
        <sz val="11"/>
        <color theme="1"/>
        <rFont val="Times New Roman"/>
        <charset val="134"/>
      </rPr>
      <t>2987</t>
    </r>
  </si>
  <si>
    <t>桥梁挡墙扶手维修</t>
  </si>
  <si>
    <r>
      <rPr>
        <sz val="10"/>
        <rFont val="宋体"/>
        <charset val="134"/>
      </rPr>
      <t>基价类</t>
    </r>
    <r>
      <rPr>
        <sz val="10"/>
        <rFont val="Times New Roman"/>
        <charset val="134"/>
      </rPr>
      <t>400</t>
    </r>
    <r>
      <rPr>
        <sz val="10"/>
        <rFont val="宋体"/>
        <charset val="134"/>
      </rPr>
      <t>章小计（结转至清单汇总表）</t>
    </r>
  </si>
  <si>
    <r>
      <rPr>
        <sz val="10"/>
        <rFont val="宋体"/>
        <charset val="134"/>
      </rPr>
      <t>单价类</t>
    </r>
    <r>
      <rPr>
        <sz val="10"/>
        <rFont val="Times New Roman"/>
        <charset val="134"/>
      </rPr>
      <t>400</t>
    </r>
    <r>
      <rPr>
        <sz val="10"/>
        <rFont val="宋体"/>
        <charset val="134"/>
      </rPr>
      <t>章小计（结转至清单汇总表）</t>
    </r>
  </si>
  <si>
    <r>
      <rPr>
        <sz val="10"/>
        <rFont val="Times New Roman"/>
        <charset val="134"/>
      </rPr>
      <t>500</t>
    </r>
    <r>
      <rPr>
        <sz val="10"/>
        <rFont val="宋体"/>
        <charset val="134"/>
      </rPr>
      <t>章</t>
    </r>
    <r>
      <rPr>
        <sz val="10"/>
        <rFont val="Times New Roman"/>
        <charset val="134"/>
      </rPr>
      <t xml:space="preserve">  </t>
    </r>
    <r>
      <rPr>
        <sz val="10"/>
        <rFont val="宋体"/>
        <charset val="134"/>
      </rPr>
      <t>沿线安全设施</t>
    </r>
  </si>
  <si>
    <t>防眩板保洁</t>
  </si>
  <si>
    <t>块</t>
  </si>
  <si>
    <t>护栏更换</t>
  </si>
  <si>
    <r>
      <rPr>
        <sz val="11"/>
        <color theme="1"/>
        <rFont val="宋体"/>
        <charset val="134"/>
      </rPr>
      <t>原来</t>
    </r>
    <r>
      <rPr>
        <sz val="11"/>
        <color theme="1"/>
        <rFont val="Times New Roman"/>
        <charset val="134"/>
      </rPr>
      <t>1000</t>
    </r>
    <r>
      <rPr>
        <sz val="11"/>
        <color theme="1"/>
        <rFont val="宋体"/>
        <charset val="134"/>
      </rPr>
      <t>，实际发生</t>
    </r>
    <r>
      <rPr>
        <sz val="11"/>
        <color theme="1"/>
        <rFont val="Times New Roman"/>
        <charset val="134"/>
      </rPr>
      <t>1487</t>
    </r>
  </si>
  <si>
    <t>隔离栅清理</t>
  </si>
  <si>
    <t>隔离栅更换</t>
  </si>
  <si>
    <r>
      <rPr>
        <sz val="11"/>
        <color theme="1"/>
        <rFont val="宋体"/>
        <charset val="134"/>
      </rPr>
      <t>原来</t>
    </r>
    <r>
      <rPr>
        <sz val="11"/>
        <color theme="1"/>
        <rFont val="Times New Roman"/>
        <charset val="134"/>
      </rPr>
      <t>1000</t>
    </r>
    <r>
      <rPr>
        <sz val="11"/>
        <color theme="1"/>
        <rFont val="宋体"/>
        <charset val="134"/>
      </rPr>
      <t>，实际发生</t>
    </r>
    <r>
      <rPr>
        <sz val="11"/>
        <color theme="1"/>
        <rFont val="Times New Roman"/>
        <charset val="134"/>
      </rPr>
      <t>1459</t>
    </r>
  </si>
  <si>
    <t>波形钢板护拦保洁</t>
  </si>
  <si>
    <t>防眩板更换（含支架）</t>
  </si>
  <si>
    <t>片</t>
  </si>
  <si>
    <t>混凝土护栏清洗</t>
  </si>
  <si>
    <t>吸能式防撞垫</t>
  </si>
  <si>
    <r>
      <rPr>
        <sz val="11"/>
        <color theme="1"/>
        <rFont val="宋体"/>
        <charset val="134"/>
      </rPr>
      <t>原来</t>
    </r>
    <r>
      <rPr>
        <sz val="11"/>
        <color theme="1"/>
        <rFont val="Times New Roman"/>
        <charset val="134"/>
      </rPr>
      <t>3</t>
    </r>
    <r>
      <rPr>
        <sz val="11"/>
        <color theme="1"/>
        <rFont val="宋体"/>
        <charset val="134"/>
      </rPr>
      <t>，实际完成</t>
    </r>
    <r>
      <rPr>
        <sz val="11"/>
        <color theme="1"/>
        <rFont val="Times New Roman"/>
        <charset val="134"/>
      </rPr>
      <t>2</t>
    </r>
  </si>
  <si>
    <t>防撞警示桶</t>
  </si>
  <si>
    <r>
      <rPr>
        <sz val="11"/>
        <color theme="1"/>
        <rFont val="宋体"/>
        <charset val="134"/>
      </rPr>
      <t>原来</t>
    </r>
    <r>
      <rPr>
        <sz val="11"/>
        <color theme="1"/>
        <rFont val="Times New Roman"/>
        <charset val="134"/>
      </rPr>
      <t>200</t>
    </r>
    <r>
      <rPr>
        <sz val="11"/>
        <color theme="1"/>
        <rFont val="宋体"/>
        <charset val="134"/>
      </rPr>
      <t>，实际完成</t>
    </r>
    <r>
      <rPr>
        <sz val="11"/>
        <color theme="1"/>
        <rFont val="Times New Roman"/>
        <charset val="134"/>
      </rPr>
      <t>249</t>
    </r>
  </si>
  <si>
    <t>路缘石更换</t>
  </si>
  <si>
    <t>应急保障及处置</t>
  </si>
  <si>
    <t>次</t>
  </si>
  <si>
    <r>
      <rPr>
        <sz val="11"/>
        <color theme="1"/>
        <rFont val="宋体"/>
        <charset val="134"/>
      </rPr>
      <t>原来</t>
    </r>
    <r>
      <rPr>
        <sz val="11"/>
        <color theme="1"/>
        <rFont val="Times New Roman"/>
        <charset val="134"/>
      </rPr>
      <t>500</t>
    </r>
    <r>
      <rPr>
        <sz val="11"/>
        <color theme="1"/>
        <rFont val="宋体"/>
        <charset val="134"/>
      </rPr>
      <t>，实际完成</t>
    </r>
    <r>
      <rPr>
        <sz val="11"/>
        <color theme="1"/>
        <rFont val="Times New Roman"/>
        <charset val="134"/>
      </rPr>
      <t>251</t>
    </r>
  </si>
  <si>
    <t>专项保障任务</t>
  </si>
  <si>
    <t>隔音屏清洗</t>
  </si>
  <si>
    <r>
      <rPr>
        <sz val="11"/>
        <color theme="1"/>
        <rFont val="宋体"/>
        <charset val="134"/>
      </rPr>
      <t>从基价</t>
    </r>
    <r>
      <rPr>
        <sz val="11"/>
        <color theme="1"/>
        <rFont val="Times New Roman"/>
        <charset val="134"/>
      </rPr>
      <t>504</t>
    </r>
    <r>
      <rPr>
        <sz val="11"/>
        <color theme="1"/>
        <rFont val="宋体"/>
        <charset val="134"/>
      </rPr>
      <t>项调整到单价</t>
    </r>
    <r>
      <rPr>
        <sz val="11"/>
        <color theme="1"/>
        <rFont val="Times New Roman"/>
        <charset val="134"/>
      </rPr>
      <t>508</t>
    </r>
    <r>
      <rPr>
        <sz val="11"/>
        <color theme="1"/>
        <rFont val="宋体"/>
        <charset val="134"/>
      </rPr>
      <t>项</t>
    </r>
  </si>
  <si>
    <t>声屏障积沙清除</t>
  </si>
  <si>
    <r>
      <rPr>
        <sz val="10"/>
        <rFont val="宋体"/>
        <charset val="134"/>
      </rPr>
      <t>基价类</t>
    </r>
    <r>
      <rPr>
        <sz val="10"/>
        <rFont val="Times New Roman"/>
        <charset val="134"/>
      </rPr>
      <t>500</t>
    </r>
    <r>
      <rPr>
        <sz val="10"/>
        <rFont val="宋体"/>
        <charset val="134"/>
      </rPr>
      <t>章小计（结转至清单汇总表）</t>
    </r>
  </si>
  <si>
    <r>
      <rPr>
        <sz val="10"/>
        <rFont val="宋体"/>
        <charset val="134"/>
      </rPr>
      <t>单价类</t>
    </r>
    <r>
      <rPr>
        <sz val="10"/>
        <rFont val="Times New Roman"/>
        <charset val="134"/>
      </rPr>
      <t>500</t>
    </r>
    <r>
      <rPr>
        <sz val="10"/>
        <rFont val="宋体"/>
        <charset val="134"/>
      </rPr>
      <t>章小计（结转至清单汇总表）</t>
    </r>
  </si>
  <si>
    <r>
      <rPr>
        <sz val="10"/>
        <rFont val="Times New Roman"/>
        <charset val="134"/>
      </rPr>
      <t>600</t>
    </r>
    <r>
      <rPr>
        <sz val="10"/>
        <rFont val="宋体"/>
        <charset val="134"/>
      </rPr>
      <t>章</t>
    </r>
    <r>
      <rPr>
        <sz val="10"/>
        <rFont val="Times New Roman"/>
        <charset val="134"/>
      </rPr>
      <t xml:space="preserve">  </t>
    </r>
    <r>
      <rPr>
        <sz val="10"/>
        <rFont val="宋体"/>
        <charset val="134"/>
      </rPr>
      <t>绿化</t>
    </r>
  </si>
  <si>
    <r>
      <rPr>
        <sz val="10"/>
        <rFont val="宋体"/>
        <charset val="134"/>
      </rPr>
      <t>基价类</t>
    </r>
  </si>
  <si>
    <r>
      <rPr>
        <sz val="10"/>
        <rFont val="宋体"/>
        <charset val="134"/>
      </rPr>
      <t>单价类</t>
    </r>
  </si>
  <si>
    <r>
      <rPr>
        <sz val="10"/>
        <rFont val="宋体"/>
        <charset val="134"/>
      </rPr>
      <t>项目名称</t>
    </r>
  </si>
  <si>
    <r>
      <rPr>
        <sz val="10"/>
        <rFont val="宋体"/>
        <charset val="134"/>
      </rPr>
      <t>单位</t>
    </r>
  </si>
  <si>
    <r>
      <rPr>
        <sz val="10"/>
        <rFont val="宋体"/>
        <charset val="134"/>
      </rPr>
      <t>数量</t>
    </r>
  </si>
  <si>
    <r>
      <rPr>
        <sz val="10"/>
        <rFont val="宋体"/>
        <charset val="134"/>
      </rPr>
      <t>单价</t>
    </r>
  </si>
  <si>
    <r>
      <rPr>
        <sz val="10"/>
        <rFont val="宋体"/>
        <charset val="134"/>
      </rPr>
      <t>合价</t>
    </r>
  </si>
  <si>
    <t>601-1</t>
  </si>
  <si>
    <r>
      <rPr>
        <sz val="10"/>
        <rFont val="宋体"/>
        <charset val="134"/>
      </rPr>
      <t>乔木扶正</t>
    </r>
  </si>
  <si>
    <r>
      <rPr>
        <sz val="10"/>
        <rFont val="宋体"/>
        <charset val="134"/>
      </rPr>
      <t>株</t>
    </r>
  </si>
  <si>
    <r>
      <rPr>
        <sz val="10"/>
        <color theme="1"/>
        <rFont val="宋体"/>
        <charset val="134"/>
      </rPr>
      <t>一枝黄花</t>
    </r>
  </si>
  <si>
    <r>
      <rPr>
        <sz val="10"/>
        <color theme="1"/>
        <rFont val="宋体"/>
        <charset val="134"/>
      </rPr>
      <t>项</t>
    </r>
  </si>
  <si>
    <t>601-2</t>
  </si>
  <si>
    <r>
      <rPr>
        <sz val="10"/>
        <rFont val="宋体"/>
        <charset val="134"/>
      </rPr>
      <t>灌木扶正</t>
    </r>
  </si>
  <si>
    <r>
      <rPr>
        <sz val="10"/>
        <rFont val="宋体"/>
        <charset val="134"/>
      </rPr>
      <t>路肩、边坡打草</t>
    </r>
  </si>
  <si>
    <r>
      <rPr>
        <sz val="10"/>
        <rFont val="宋体"/>
        <charset val="134"/>
      </rPr>
      <t>基价类</t>
    </r>
    <r>
      <rPr>
        <sz val="10"/>
        <rFont val="Times New Roman"/>
        <charset val="134"/>
      </rPr>
      <t>600</t>
    </r>
    <r>
      <rPr>
        <sz val="10"/>
        <rFont val="宋体"/>
        <charset val="134"/>
      </rPr>
      <t>章小计（结转至清单汇总表）</t>
    </r>
  </si>
  <si>
    <r>
      <rPr>
        <sz val="10"/>
        <rFont val="宋体"/>
        <charset val="134"/>
      </rPr>
      <t>单价类</t>
    </r>
    <r>
      <rPr>
        <sz val="10"/>
        <rFont val="Times New Roman"/>
        <charset val="134"/>
      </rPr>
      <t>600</t>
    </r>
    <r>
      <rPr>
        <sz val="10"/>
        <rFont val="宋体"/>
        <charset val="134"/>
      </rPr>
      <t>章小计（结转至清单汇总表）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</si>
</sst>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45">
    <font>
      <sz val="11"/>
      <color theme="1"/>
      <name val="宋体"/>
      <charset val="134"/>
      <scheme val="minor"/>
    </font>
    <font>
      <sz val="11"/>
      <color theme="1"/>
      <name val="Times New Roman"/>
      <charset val="134"/>
    </font>
    <font>
      <b/>
      <sz val="14"/>
      <name val="Times New Roman"/>
      <charset val="134"/>
    </font>
    <font>
      <sz val="10"/>
      <name val="Times New Roman"/>
      <charset val="134"/>
    </font>
    <font>
      <sz val="10"/>
      <color theme="1"/>
      <name val="Times New Roman"/>
      <charset val="134"/>
    </font>
    <font>
      <sz val="10"/>
      <name val="宋体"/>
      <charset val="134"/>
    </font>
    <font>
      <sz val="10"/>
      <color indexed="8"/>
      <name val="宋体"/>
      <charset val="134"/>
    </font>
    <font>
      <sz val="10"/>
      <color theme="1"/>
      <name val="宋体"/>
      <charset val="134"/>
    </font>
    <font>
      <sz val="10"/>
      <color rgb="FF000000"/>
      <name val="宋体"/>
      <charset val="134"/>
    </font>
    <font>
      <sz val="11"/>
      <name val="Times New Roman"/>
      <charset val="134"/>
    </font>
    <font>
      <sz val="12"/>
      <name val="宋体"/>
      <charset val="134"/>
    </font>
    <font>
      <b/>
      <sz val="16"/>
      <name val="宋体"/>
      <charset val="134"/>
    </font>
    <font>
      <sz val="12"/>
      <name val="Times New Roman"/>
      <charset val="134"/>
    </font>
    <font>
      <sz val="22"/>
      <name val="Times New Roman"/>
      <charset val="134"/>
    </font>
    <font>
      <b/>
      <sz val="22"/>
      <name val="宋体"/>
      <charset val="134"/>
    </font>
    <font>
      <b/>
      <sz val="18"/>
      <name val="宋体"/>
      <charset val="134"/>
    </font>
    <font>
      <sz val="18"/>
      <name val="宋体"/>
      <charset val="134"/>
    </font>
    <font>
      <b/>
      <sz val="32"/>
      <name val="黑体"/>
      <charset val="134"/>
    </font>
    <font>
      <b/>
      <sz val="56"/>
      <name val="Times New Roman"/>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宋体"/>
      <charset val="134"/>
    </font>
    <font>
      <sz val="10"/>
      <color rgb="FF000000"/>
      <name val="Times New Roman"/>
      <charset val="134"/>
    </font>
    <font>
      <sz val="10"/>
      <color indexed="8"/>
      <name val="Times New Roman"/>
      <charset val="134"/>
    </font>
    <font>
      <b/>
      <sz val="14"/>
      <name val="宋体"/>
      <charset val="134"/>
    </font>
    <font>
      <vertAlign val="superscrip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8"/>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3" borderId="14" applyNumberFormat="0" applyAlignment="0" applyProtection="0">
      <alignment vertical="center"/>
    </xf>
    <xf numFmtId="0" fontId="29" fillId="4" borderId="15" applyNumberFormat="0" applyAlignment="0" applyProtection="0">
      <alignment vertical="center"/>
    </xf>
    <xf numFmtId="0" fontId="30" fillId="4" borderId="14" applyNumberFormat="0" applyAlignment="0" applyProtection="0">
      <alignment vertical="center"/>
    </xf>
    <xf numFmtId="0" fontId="31" fillId="5"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5" fillId="0" borderId="0"/>
  </cellStyleXfs>
  <cellXfs count="93">
    <xf numFmtId="0" fontId="0" fillId="0" borderId="0" xfId="0">
      <alignment vertical="center"/>
    </xf>
    <xf numFmtId="0" fontId="1" fillId="0" borderId="0" xfId="0" applyFo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xf>
    <xf numFmtId="0" fontId="3" fillId="0" borderId="8" xfId="0" applyFont="1" applyFill="1" applyBorder="1" applyAlignment="1" applyProtection="1">
      <alignment horizontal="left" vertical="center"/>
    </xf>
    <xf numFmtId="0" fontId="3" fillId="0" borderId="8" xfId="0" applyNumberFormat="1" applyFont="1" applyFill="1" applyBorder="1" applyAlignment="1" applyProtection="1">
      <alignment horizontal="center" vertical="center"/>
    </xf>
    <xf numFmtId="176" fontId="3" fillId="0" borderId="8" xfId="0" applyNumberFormat="1" applyFont="1" applyFill="1" applyBorder="1" applyAlignment="1" applyProtection="1">
      <alignment horizontal="center" vertical="center"/>
    </xf>
    <xf numFmtId="176" fontId="3" fillId="0" borderId="8" xfId="0" applyNumberFormat="1" applyFont="1" applyFill="1" applyBorder="1" applyAlignment="1" applyProtection="1">
      <alignment horizontal="center" vertical="center"/>
      <protection locked="0"/>
    </xf>
    <xf numFmtId="177" fontId="3" fillId="0" borderId="8" xfId="0" applyNumberFormat="1" applyFont="1" applyFill="1" applyBorder="1" applyAlignment="1" applyProtection="1">
      <alignment horizontal="center" vertical="center"/>
    </xf>
    <xf numFmtId="0" fontId="4" fillId="0" borderId="8"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0" fontId="4" fillId="0" borderId="8" xfId="0" applyFont="1" applyFill="1" applyBorder="1" applyAlignment="1" applyProtection="1">
      <alignment horizontal="center" vertical="center" wrapText="1"/>
      <protection locked="0"/>
    </xf>
    <xf numFmtId="177" fontId="3" fillId="0" borderId="0" xfId="0" applyNumberFormat="1" applyFont="1" applyFill="1" applyAlignment="1" applyProtection="1">
      <alignment horizontal="center" vertical="center"/>
    </xf>
    <xf numFmtId="0" fontId="3" fillId="0" borderId="8" xfId="0" applyFont="1" applyFill="1" applyBorder="1" applyAlignment="1" applyProtection="1">
      <alignment vertical="center"/>
    </xf>
    <xf numFmtId="0" fontId="3" fillId="0" borderId="8" xfId="0" applyFont="1" applyFill="1" applyBorder="1" applyAlignment="1" applyProtection="1">
      <alignment horizontal="left" vertical="center" wrapText="1"/>
    </xf>
    <xf numFmtId="0" fontId="3" fillId="0" borderId="8" xfId="0" applyNumberFormat="1" applyFont="1" applyFill="1" applyBorder="1" applyAlignment="1" applyProtection="1">
      <alignment horizontal="left" vertical="center" wrapText="1"/>
    </xf>
    <xf numFmtId="178" fontId="3" fillId="0" borderId="8"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177" fontId="3" fillId="0" borderId="8" xfId="0" applyNumberFormat="1" applyFont="1" applyFill="1" applyBorder="1" applyAlignment="1" applyProtection="1">
      <alignment horizontal="center" vertical="center" wrapText="1"/>
    </xf>
    <xf numFmtId="177" fontId="3" fillId="0" borderId="0" xfId="0" applyNumberFormat="1" applyFont="1" applyFill="1" applyAlignment="1" applyProtection="1">
      <alignment horizontal="center" vertical="center" wrapText="1"/>
    </xf>
    <xf numFmtId="0" fontId="1" fillId="0" borderId="0" xfId="0" applyFont="1" applyFill="1" applyProtection="1">
      <alignment vertical="center"/>
    </xf>
    <xf numFmtId="0" fontId="5" fillId="0" borderId="0"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8"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xf>
    <xf numFmtId="0" fontId="5" fillId="0" borderId="8" xfId="0" applyFont="1" applyFill="1" applyBorder="1" applyAlignment="1" applyProtection="1">
      <alignment horizontal="left" vertical="center" wrapText="1"/>
    </xf>
    <xf numFmtId="0" fontId="3"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left" vertical="center" wrapText="1"/>
    </xf>
    <xf numFmtId="0" fontId="7" fillId="0" borderId="8" xfId="0" applyFont="1" applyFill="1" applyBorder="1" applyProtection="1">
      <alignment vertical="center"/>
    </xf>
    <xf numFmtId="0" fontId="4" fillId="0" borderId="8" xfId="0" applyFont="1" applyFill="1" applyBorder="1" applyAlignment="1" applyProtection="1">
      <alignment horizontal="center" vertical="center"/>
    </xf>
    <xf numFmtId="0" fontId="4" fillId="0" borderId="8" xfId="0" applyFont="1" applyFill="1" applyBorder="1" applyAlignment="1" applyProtection="1">
      <alignment horizontal="center" vertical="center"/>
      <protection locked="0"/>
    </xf>
    <xf numFmtId="0" fontId="7" fillId="0" borderId="8"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4" fillId="0" borderId="8" xfId="0" applyFont="1" applyFill="1" applyBorder="1" applyProtection="1">
      <alignment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1" fontId="3" fillId="0" borderId="8"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left" vertical="center" wrapText="1"/>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xf>
    <xf numFmtId="0" fontId="7" fillId="0" borderId="8"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4" fillId="0" borderId="8" xfId="0" applyFont="1" applyBorder="1" applyAlignment="1" applyProtection="1">
      <alignment horizontal="center" vertical="center"/>
    </xf>
    <xf numFmtId="0" fontId="6" fillId="0" borderId="8"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7" fillId="0" borderId="8" xfId="0" applyFont="1" applyBorder="1" applyAlignment="1" applyProtection="1">
      <alignment horizontal="left" vertical="center"/>
    </xf>
    <xf numFmtId="0" fontId="7" fillId="0" borderId="8" xfId="0" applyFont="1" applyBorder="1" applyAlignment="1" applyProtection="1">
      <alignment horizontal="center" vertical="center"/>
    </xf>
    <xf numFmtId="0" fontId="3" fillId="0" borderId="8" xfId="0" applyFont="1" applyBorder="1" applyAlignment="1" applyProtection="1">
      <alignment horizontal="center" vertical="center"/>
    </xf>
    <xf numFmtId="0" fontId="8" fillId="0" borderId="8" xfId="0" applyFont="1" applyFill="1" applyBorder="1" applyAlignment="1" applyProtection="1">
      <alignment horizontal="left" vertical="center" wrapText="1"/>
    </xf>
    <xf numFmtId="0" fontId="4" fillId="0" borderId="8" xfId="0" applyFont="1" applyBorder="1" applyProtection="1">
      <alignment vertical="center"/>
    </xf>
    <xf numFmtId="0" fontId="1" fillId="0" borderId="0" xfId="0" applyFont="1">
      <alignmen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8" xfId="0" applyFont="1" applyFill="1" applyBorder="1" applyAlignment="1" applyProtection="1">
      <alignment horizontal="center" vertical="center" wrapText="1"/>
    </xf>
    <xf numFmtId="177" fontId="9" fillId="0" borderId="8" xfId="0" applyNumberFormat="1" applyFont="1" applyFill="1" applyBorder="1" applyAlignment="1" applyProtection="1">
      <alignment horizontal="center" vertical="center" wrapText="1"/>
    </xf>
    <xf numFmtId="176" fontId="1" fillId="0" borderId="0" xfId="0" applyNumberFormat="1" applyFont="1">
      <alignment vertical="center"/>
    </xf>
    <xf numFmtId="0" fontId="10" fillId="0" borderId="0" xfId="0" applyFont="1" applyFill="1" applyBorder="1" applyAlignment="1"/>
    <xf numFmtId="0" fontId="10" fillId="0" borderId="0" xfId="49" applyFont="1" applyFill="1" applyBorder="1" applyAlignment="1"/>
    <xf numFmtId="0" fontId="11" fillId="0" borderId="0" xfId="49" applyFont="1" applyFill="1" applyBorder="1" applyAlignment="1">
      <alignment horizontal="center" vertical="center"/>
    </xf>
    <xf numFmtId="0" fontId="10" fillId="0" borderId="0" xfId="49" applyFont="1" applyFill="1" applyBorder="1" applyAlignment="1">
      <alignment horizontal="justify" vertical="center"/>
    </xf>
    <xf numFmtId="0" fontId="10" fillId="0" borderId="0" xfId="49" applyFont="1" applyFill="1" applyBorder="1" applyAlignment="1">
      <alignment vertical="center"/>
    </xf>
    <xf numFmtId="0" fontId="12" fillId="0" borderId="0" xfId="0" applyFont="1" applyFill="1" applyBorder="1" applyAlignment="1" applyProtection="1"/>
    <xf numFmtId="0" fontId="12" fillId="0" borderId="0" xfId="0" applyFont="1" applyFill="1" applyBorder="1" applyAlignment="1" applyProtection="1">
      <alignment vertical="center"/>
    </xf>
    <xf numFmtId="0" fontId="13" fillId="0" borderId="0" xfId="0" applyFont="1" applyFill="1" applyBorder="1" applyAlignment="1" applyProtection="1"/>
    <xf numFmtId="0" fontId="14"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18" fillId="0" borderId="0" xfId="0" applyFont="1" applyFill="1" applyBorder="1" applyAlignment="1" applyProtection="1">
      <alignment horizontal="center"/>
    </xf>
    <xf numFmtId="0" fontId="16" fillId="0" borderId="0" xfId="0" applyFont="1" applyFill="1" applyBorder="1" applyAlignment="1" applyProtection="1">
      <alignment horizontal="center" wrapText="1"/>
    </xf>
    <xf numFmtId="0" fontId="16" fillId="0" borderId="0" xfId="0" applyFont="1" applyFill="1" applyBorder="1" applyAlignment="1" applyProtection="1">
      <alignment horizontal="center"/>
    </xf>
    <xf numFmtId="57" fontId="19" fillId="0" borderId="0" xfId="0" applyNumberFormat="1" applyFont="1" applyFill="1" applyBorder="1" applyAlignment="1" applyProtection="1">
      <alignment horizontal="center"/>
    </xf>
    <xf numFmtId="0" fontId="12" fillId="0" borderId="0" xfId="0" applyFont="1" applyFill="1" applyBorder="1" applyAlignment="1" applyProtection="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8">
    <dxf>
      <font>
        <color indexed="9"/>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42"/>
  <sheetViews>
    <sheetView view="pageBreakPreview" zoomScale="70" zoomScaleNormal="100" workbookViewId="0">
      <selection activeCell="A8" sqref="A8"/>
    </sheetView>
  </sheetViews>
  <sheetFormatPr defaultColWidth="9" defaultRowHeight="15.75" outlineLevelCol="2"/>
  <cols>
    <col min="1" max="1" width="91.5" style="81" customWidth="1"/>
    <col min="2" max="16384" width="9" style="81"/>
  </cols>
  <sheetData>
    <row r="1" ht="20.1" customHeight="1"/>
    <row r="2" ht="63" customHeight="1" spans="1:1">
      <c r="A2" s="84" t="s">
        <v>0</v>
      </c>
    </row>
    <row r="3" ht="38.25" customHeight="1" spans="1:1">
      <c r="A3" s="85"/>
    </row>
    <row r="4" s="81" customFormat="1" ht="31" customHeight="1" spans="1:1">
      <c r="A4" s="86"/>
    </row>
    <row r="5" s="81" customFormat="1" ht="90" customHeight="1" spans="1:1">
      <c r="A5" s="87" t="s">
        <v>1</v>
      </c>
    </row>
    <row r="6" s="81" customFormat="1" ht="90" customHeight="1" spans="1:1">
      <c r="A6" s="87" t="s">
        <v>2</v>
      </c>
    </row>
    <row r="7" s="81" customFormat="1" ht="90" customHeight="1" spans="1:1">
      <c r="A7" s="87" t="s">
        <v>3</v>
      </c>
    </row>
    <row r="8" s="81" customFormat="1" ht="90" customHeight="1" spans="1:1">
      <c r="A8" s="87" t="s">
        <v>4</v>
      </c>
    </row>
    <row r="9" s="81" customFormat="1" ht="101" customHeight="1" spans="1:1">
      <c r="A9" s="88"/>
    </row>
    <row r="10" ht="34" customHeight="1" spans="1:1">
      <c r="A10" s="89" t="s">
        <v>5</v>
      </c>
    </row>
    <row r="11" ht="34" customHeight="1" spans="1:1">
      <c r="A11" s="89" t="s">
        <v>6</v>
      </c>
    </row>
    <row r="12" ht="32" customHeight="1" spans="1:1">
      <c r="A12" s="90" t="s">
        <v>7</v>
      </c>
    </row>
    <row r="13" ht="30" customHeight="1" spans="1:1">
      <c r="A13" s="91"/>
    </row>
    <row r="14" ht="30" customHeight="1"/>
    <row r="16" ht="102.75" customHeight="1"/>
    <row r="17" s="82" customFormat="1" ht="49.5" customHeight="1"/>
    <row r="18" ht="49.5" customHeight="1"/>
    <row r="19" ht="49.5" customHeight="1"/>
    <row r="20" ht="49.5" customHeight="1"/>
    <row r="21" ht="49.5" customHeight="1"/>
    <row r="22" ht="49.5" customHeight="1"/>
    <row r="23" ht="49.5" customHeight="1"/>
    <row r="24" ht="49.5" customHeight="1"/>
    <row r="25" ht="49.5" customHeight="1"/>
    <row r="26" s="82" customFormat="1" ht="49.5" customHeight="1"/>
    <row r="27" s="82" customFormat="1" ht="49.5" customHeight="1"/>
    <row r="28" s="82" customFormat="1" ht="49.5" customHeight="1"/>
    <row r="29" ht="39" customHeight="1"/>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s="83" customFormat="1" ht="39" customHeight="1"/>
    <row r="76" s="83" customFormat="1" ht="39" customHeight="1"/>
    <row r="77" s="83" customFormat="1" ht="39" customHeight="1"/>
    <row r="78" s="83" customFormat="1" ht="39" customHeight="1"/>
    <row r="79" s="83" customFormat="1" ht="39" customHeight="1"/>
    <row r="80" s="83" customFormat="1" ht="39" customHeight="1"/>
    <row r="81" s="83" customFormat="1" ht="39" customHeight="1"/>
    <row r="82" s="83" customFormat="1" ht="39" customHeight="1"/>
    <row r="83" s="83" customFormat="1" ht="39" customHeight="1"/>
    <row r="84" s="83" customFormat="1" ht="39" customHeight="1"/>
    <row r="85" s="83" customFormat="1" ht="39" customHeight="1"/>
    <row r="86" s="83" customFormat="1" ht="39" customHeight="1"/>
    <row r="87" s="83" customFormat="1" ht="39" customHeight="1"/>
    <row r="88" s="83" customFormat="1" ht="39" customHeight="1"/>
    <row r="89" s="83" customFormat="1" ht="39" customHeight="1"/>
    <row r="90" s="83" customFormat="1" ht="39" customHeight="1"/>
    <row r="91" s="83" customFormat="1" ht="57" customHeight="1"/>
    <row r="92" s="83" customFormat="1" ht="39" customHeight="1"/>
    <row r="93" s="83" customFormat="1" ht="39" customHeight="1"/>
    <row r="94" s="83" customFormat="1" ht="39" customHeight="1"/>
    <row r="95" s="83" customFormat="1" ht="39" customHeight="1"/>
    <row r="96" s="83" customFormat="1" ht="39" customHeight="1"/>
    <row r="97" s="83" customFormat="1" ht="39" customHeight="1"/>
    <row r="98" s="83" customFormat="1" ht="39" customHeight="1"/>
    <row r="99" s="83" customFormat="1" ht="39" customHeight="1"/>
    <row r="100" s="83" customFormat="1" ht="39" customHeight="1"/>
    <row r="101" s="83" customFormat="1" ht="39" customHeight="1"/>
    <row r="102" s="83" customFormat="1" ht="39" customHeight="1"/>
    <row r="103" s="83" customFormat="1" ht="39" customHeight="1"/>
    <row r="104" s="83" customFormat="1" ht="39" customHeight="1"/>
    <row r="105" s="83" customFormat="1" ht="39" customHeight="1"/>
    <row r="106" s="83" customFormat="1" ht="39" customHeight="1"/>
    <row r="107" s="83" customFormat="1" ht="39" customHeight="1"/>
    <row r="108" ht="39" customHeight="1"/>
    <row r="109" ht="39" customHeight="1"/>
    <row r="110"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58.5" customHeight="1"/>
    <row r="176" ht="39" customHeight="1"/>
    <row r="177" ht="39" customHeight="1"/>
    <row r="178" ht="39"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58.5" customHeight="1"/>
    <row r="201" ht="63" customHeight="1"/>
    <row r="202" ht="39" customHeight="1"/>
    <row r="203" ht="39" customHeight="1"/>
    <row r="204" ht="39" customHeight="1"/>
    <row r="205" ht="39" customHeight="1"/>
    <row r="206" ht="39" customHeight="1"/>
    <row r="207" ht="39" customHeight="1"/>
    <row r="208" ht="39" customHeight="1"/>
    <row r="209" ht="39" customHeight="1"/>
    <row r="210" ht="39" customHeight="1"/>
    <row r="211" ht="66" customHeight="1"/>
    <row r="212" ht="60" customHeight="1"/>
    <row r="213" ht="58.5" customHeight="1"/>
    <row r="214" ht="58.5" customHeight="1"/>
    <row r="215" ht="70.5" customHeight="1"/>
    <row r="216" ht="39" customHeight="1"/>
    <row r="217" ht="39" customHeight="1"/>
    <row r="218" ht="39"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54" customHeight="1"/>
    <row r="272" ht="39" customHeight="1"/>
    <row r="273" ht="39" customHeight="1"/>
    <row r="274" ht="39"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60" customHeight="1"/>
    <row r="288" ht="39" customHeight="1"/>
    <row r="289" ht="39" customHeight="1"/>
    <row r="290" ht="39"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39" customHeight="1"/>
    <row r="361" ht="39" customHeight="1"/>
    <row r="362" ht="39" customHeight="1"/>
    <row r="363" ht="39" customHeight="1"/>
    <row r="364" ht="39" customHeight="1"/>
    <row r="365" ht="39" customHeight="1"/>
    <row r="366" ht="39" customHeight="1"/>
    <row r="367" ht="39" customHeight="1"/>
    <row r="368" ht="39" customHeight="1"/>
    <row r="369" ht="39" customHeight="1"/>
    <row r="370" ht="39" customHeight="1"/>
    <row r="371" ht="39" customHeight="1"/>
    <row r="372" ht="39" customHeight="1"/>
    <row r="373" ht="39" customHeight="1"/>
    <row r="374" ht="39" customHeight="1"/>
    <row r="375" ht="39" customHeight="1"/>
    <row r="376" ht="39" customHeight="1"/>
    <row r="377" ht="39" customHeight="1"/>
    <row r="378" ht="39" customHeight="1"/>
    <row r="379" ht="39" customHeight="1"/>
    <row r="380" ht="39" customHeight="1"/>
    <row r="381" ht="39" customHeight="1"/>
    <row r="382" ht="39" customHeight="1"/>
    <row r="383" ht="39" customHeight="1"/>
    <row r="384" ht="39" customHeight="1"/>
    <row r="385" ht="39" customHeight="1"/>
    <row r="386" ht="39" customHeight="1"/>
    <row r="387" ht="39" customHeight="1"/>
    <row r="388" ht="39" customHeight="1"/>
    <row r="389" ht="39" customHeight="1"/>
    <row r="390" ht="39" customHeight="1"/>
    <row r="391" ht="39" customHeight="1"/>
    <row r="392" ht="39" customHeight="1"/>
    <row r="393" ht="39" customHeight="1"/>
    <row r="394" ht="39" customHeight="1"/>
    <row r="395" ht="39" customHeight="1"/>
    <row r="396" ht="39" customHeight="1"/>
    <row r="397" ht="39" customHeight="1"/>
    <row r="398" ht="39" customHeight="1"/>
    <row r="399" ht="39" customHeight="1"/>
    <row r="400" ht="39" customHeight="1"/>
    <row r="401" ht="39" customHeight="1"/>
    <row r="402" ht="39" customHeight="1"/>
    <row r="403" ht="39" customHeight="1"/>
    <row r="404" ht="34.5" customHeight="1"/>
    <row r="405" ht="34.5" customHeight="1"/>
    <row r="406" ht="34.5" customHeight="1"/>
    <row r="407" ht="34.5" customHeight="1"/>
    <row r="408" ht="34.5" customHeight="1"/>
    <row r="409" ht="34.5" customHeight="1"/>
    <row r="410" ht="34.5" customHeight="1"/>
    <row r="411" ht="34.5" customHeight="1"/>
    <row r="412" ht="34.5" customHeight="1"/>
    <row r="413" ht="34.5" customHeight="1"/>
    <row r="414" ht="34.5" customHeight="1"/>
    <row r="415" ht="34.5" customHeight="1"/>
    <row r="416" ht="34.5" customHeight="1"/>
    <row r="417" ht="34.5" customHeight="1"/>
    <row r="418" ht="34.5" customHeight="1"/>
    <row r="419" ht="34.5" customHeight="1"/>
    <row r="420" ht="34.5" customHeight="1"/>
    <row r="421" ht="34.5" customHeight="1"/>
    <row r="422" ht="34.5" customHeight="1"/>
    <row r="423" ht="34.5" customHeight="1"/>
    <row r="424" ht="34.5" customHeight="1"/>
    <row r="425" ht="34.5" customHeight="1"/>
    <row r="426" ht="34.5" customHeight="1"/>
    <row r="427" ht="34.5" customHeight="1"/>
    <row r="428" ht="34.5" customHeight="1"/>
    <row r="429" ht="34.5" customHeight="1"/>
    <row r="430" ht="34.5" customHeight="1"/>
    <row r="431" ht="34.5" customHeight="1"/>
    <row r="432" ht="34.5" customHeight="1"/>
    <row r="433" ht="34.5" customHeight="1"/>
    <row r="434" ht="34.5" customHeight="1"/>
    <row r="435" ht="34.5" customHeight="1"/>
    <row r="436" ht="34.5" customHeight="1"/>
    <row r="437" ht="34.5" customHeight="1"/>
    <row r="438" ht="34.5" customHeight="1"/>
    <row r="439" ht="34.5" customHeight="1"/>
    <row r="440" ht="34.5" customHeight="1"/>
    <row r="441" ht="34.5" customHeight="1"/>
    <row r="442" spans="1:3">
      <c r="A442" s="92"/>
      <c r="B442" s="92"/>
      <c r="C442" s="92"/>
    </row>
  </sheetData>
  <sheetProtection algorithmName="SHA-512" hashValue="ngXLVMMBSMwT0oilkPCYAvQ56lRtXs1RrUYf5RRmzK+w9mnGpWsH9Pe1Tr3e9TdhK05ZBOe+nYqFajcdG+dy5A==" saltValue="D0GUkRZ4EHapUu6IuaNqyg==" spinCount="100000" sheet="1" formatColumns="0" formatRows="0" objects="1"/>
  <printOptions horizontalCentered="1"/>
  <pageMargins left="0.554861111111111" right="0.554861111111111" top="0.790972222222222" bottom="0.790972222222222"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view="pageBreakPreview" zoomScaleNormal="100" workbookViewId="0">
      <selection activeCell="A5" sqref="A5"/>
    </sheetView>
  </sheetViews>
  <sheetFormatPr defaultColWidth="9" defaultRowHeight="14.25"/>
  <cols>
    <col min="1" max="1" width="84.75" style="76" customWidth="1"/>
    <col min="2" max="16384" width="9" style="76"/>
  </cols>
  <sheetData>
    <row r="1" spans="1:1">
      <c r="A1" s="77"/>
    </row>
    <row r="2" ht="20.25" spans="1:1">
      <c r="A2" s="78" t="s">
        <v>8</v>
      </c>
    </row>
    <row r="3" ht="35.25" customHeight="1" spans="1:1">
      <c r="A3" s="79" t="s">
        <v>9</v>
      </c>
    </row>
    <row r="4" ht="38.25" customHeight="1" spans="1:1">
      <c r="A4" s="79" t="s">
        <v>10</v>
      </c>
    </row>
    <row r="5" ht="68.1" customHeight="1" spans="1:1">
      <c r="A5" s="79" t="s">
        <v>11</v>
      </c>
    </row>
    <row r="6" ht="53.25" customHeight="1" spans="1:1">
      <c r="A6" s="79" t="s">
        <v>12</v>
      </c>
    </row>
    <row r="7" ht="41.25" customHeight="1" spans="1:1">
      <c r="A7" s="79" t="s">
        <v>13</v>
      </c>
    </row>
    <row r="8" ht="42.75" customHeight="1" spans="1:1">
      <c r="A8" s="79" t="s">
        <v>14</v>
      </c>
    </row>
    <row r="9" ht="21" customHeight="1" spans="1:1">
      <c r="A9" s="80" t="s">
        <v>15</v>
      </c>
    </row>
  </sheetData>
  <sheetProtection algorithmName="SHA-512" hashValue="G/32QZi3HtQYVUZA8V+HWzve+KE7JDsCj0ZV4KzXzgsHEZZ4O9MXbwTa2KSCGyv75eT8QWsrrZPIFVDhVtcK8w==" saltValue="Lq3xTX7PbvGjcQmKddiplQ==" spinCount="100000" sheet="1" formatColumns="0" formatRows="0" objects="1"/>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Zeros="0" view="pageBreakPreview" zoomScale="85" zoomScaleNormal="100" workbookViewId="0">
      <selection activeCell="A5" sqref="A5"/>
    </sheetView>
  </sheetViews>
  <sheetFormatPr defaultColWidth="8.88333333333333" defaultRowHeight="15" outlineLevelCol="7"/>
  <cols>
    <col min="1" max="1" width="14.5" style="70" customWidth="1"/>
    <col min="2" max="2" width="13.5416666666667" style="70" customWidth="1"/>
    <col min="3" max="3" width="26.3666666666667" style="70" customWidth="1"/>
    <col min="4" max="7" width="18.8833333333333" style="70" customWidth="1"/>
    <col min="8" max="9" width="8.88333333333333" style="70"/>
    <col min="10" max="10" width="9.66666666666667" style="70"/>
    <col min="11" max="16384" width="8.88333333333333" style="70"/>
  </cols>
  <sheetData>
    <row r="1" ht="30" customHeight="1" spans="1:8">
      <c r="A1" s="2" t="s">
        <v>16</v>
      </c>
      <c r="B1" s="2"/>
      <c r="C1" s="2"/>
      <c r="D1" s="2"/>
      <c r="E1" s="2"/>
      <c r="F1" s="2"/>
      <c r="G1" s="2"/>
    </row>
    <row r="2" ht="30" customHeight="1" spans="1:8">
      <c r="A2" s="71" t="s">
        <v>17</v>
      </c>
      <c r="B2" s="71"/>
      <c r="C2" s="71"/>
      <c r="D2" s="10" t="s">
        <v>18</v>
      </c>
      <c r="E2" s="10"/>
      <c r="F2" s="72" t="s">
        <v>19</v>
      </c>
      <c r="G2" s="4" t="s">
        <v>20</v>
      </c>
    </row>
    <row r="3" ht="30" customHeight="1" spans="1:8">
      <c r="A3" s="73" t="s">
        <v>21</v>
      </c>
      <c r="B3" s="73" t="s">
        <v>22</v>
      </c>
      <c r="C3" s="73" t="s">
        <v>23</v>
      </c>
      <c r="D3" s="73" t="s">
        <v>24</v>
      </c>
      <c r="E3" s="73"/>
      <c r="F3" s="73" t="s">
        <v>25</v>
      </c>
      <c r="G3" s="73"/>
    </row>
    <row r="4" ht="30" customHeight="1" spans="1:8">
      <c r="A4" s="73"/>
      <c r="B4" s="73"/>
      <c r="C4" s="73"/>
      <c r="D4" s="73" t="s">
        <v>26</v>
      </c>
      <c r="E4" s="73" t="s">
        <v>27</v>
      </c>
      <c r="F4" s="73" t="s">
        <v>26</v>
      </c>
      <c r="G4" s="73" t="s">
        <v>27</v>
      </c>
    </row>
    <row r="5" ht="30" customHeight="1" spans="1:8">
      <c r="A5" s="73">
        <v>1</v>
      </c>
      <c r="B5" s="73">
        <v>100</v>
      </c>
      <c r="C5" s="73" t="s">
        <v>28</v>
      </c>
      <c r="D5" s="74">
        <f>第100章!F15</f>
        <v>0</v>
      </c>
      <c r="E5" s="74"/>
      <c r="F5" s="74">
        <f>第100章!L15</f>
        <v>0</v>
      </c>
      <c r="G5" s="74"/>
    </row>
    <row r="6" ht="30" customHeight="1" spans="1:8">
      <c r="A6" s="73">
        <v>2</v>
      </c>
      <c r="B6" s="73">
        <v>200</v>
      </c>
      <c r="C6" s="73" t="s">
        <v>29</v>
      </c>
      <c r="D6" s="74">
        <f>第200章!F10</f>
        <v>0</v>
      </c>
      <c r="E6" s="74"/>
      <c r="F6" s="74">
        <f>第200章!L10</f>
        <v>0</v>
      </c>
      <c r="G6" s="74"/>
    </row>
    <row r="7" ht="30" customHeight="1" spans="1:8">
      <c r="A7" s="73">
        <v>3</v>
      </c>
      <c r="B7" s="73">
        <v>300</v>
      </c>
      <c r="C7" s="73" t="s">
        <v>30</v>
      </c>
      <c r="D7" s="74">
        <f>第300章!F12</f>
        <v>0</v>
      </c>
      <c r="E7" s="74"/>
      <c r="F7" s="74">
        <f>第300章!L12</f>
        <v>0</v>
      </c>
      <c r="G7" s="74"/>
    </row>
    <row r="8" ht="30" customHeight="1" spans="1:8">
      <c r="A8" s="73">
        <v>4</v>
      </c>
      <c r="B8" s="73">
        <v>400</v>
      </c>
      <c r="C8" s="73" t="s">
        <v>31</v>
      </c>
      <c r="D8" s="74">
        <f>第400章!F10</f>
        <v>0</v>
      </c>
      <c r="E8" s="74"/>
      <c r="F8" s="74">
        <f>第400章!L10</f>
        <v>0</v>
      </c>
      <c r="G8" s="74"/>
    </row>
    <row r="9" ht="30" customHeight="1" spans="1:8">
      <c r="A9" s="73">
        <v>5</v>
      </c>
      <c r="B9" s="73">
        <v>500</v>
      </c>
      <c r="C9" s="73" t="s">
        <v>32</v>
      </c>
      <c r="D9" s="74">
        <f>第500章!F16</f>
        <v>0</v>
      </c>
      <c r="E9" s="74"/>
      <c r="F9" s="74">
        <f>第500章!L16</f>
        <v>0</v>
      </c>
      <c r="G9" s="74"/>
    </row>
    <row r="10" ht="30" customHeight="1" spans="1:8">
      <c r="A10" s="73">
        <v>6</v>
      </c>
      <c r="B10" s="73">
        <v>600</v>
      </c>
      <c r="C10" s="73" t="s">
        <v>33</v>
      </c>
      <c r="D10" s="74">
        <f>第600章!F9</f>
        <v>0</v>
      </c>
      <c r="E10" s="74"/>
      <c r="F10" s="74">
        <f>+第600章!K6</f>
        <v>0</v>
      </c>
      <c r="G10" s="74"/>
    </row>
    <row r="11" ht="30" customHeight="1" spans="1:8">
      <c r="A11" s="73">
        <v>7</v>
      </c>
      <c r="B11" s="73" t="s">
        <v>34</v>
      </c>
      <c r="C11" s="73"/>
      <c r="D11" s="74">
        <f>SUM(D5:D10)</f>
        <v>0</v>
      </c>
      <c r="E11" s="74"/>
      <c r="F11" s="74">
        <f>SUM(F5:F10)</f>
        <v>0</v>
      </c>
      <c r="G11" s="74"/>
    </row>
    <row r="12" ht="30" customHeight="1" spans="1:8">
      <c r="A12" s="73">
        <v>8</v>
      </c>
      <c r="B12" s="73" t="s">
        <v>35</v>
      </c>
      <c r="C12" s="73"/>
      <c r="D12" s="74">
        <f>D11*0.08</f>
        <v>0</v>
      </c>
      <c r="E12" s="74"/>
      <c r="F12" s="74">
        <f>F11*0.08</f>
        <v>0</v>
      </c>
      <c r="G12" s="74"/>
    </row>
    <row r="13" ht="30" customHeight="1" spans="1:8">
      <c r="A13" s="73">
        <v>9</v>
      </c>
      <c r="B13" s="73" t="s">
        <v>36</v>
      </c>
      <c r="C13" s="73"/>
      <c r="D13" s="74">
        <f>(D11)*2%</f>
        <v>0</v>
      </c>
      <c r="F13" s="74">
        <f>(F11)*2%</f>
        <v>0</v>
      </c>
      <c r="G13" s="74"/>
    </row>
    <row r="14" ht="30" customHeight="1" spans="1:8">
      <c r="A14" s="73">
        <v>10</v>
      </c>
      <c r="B14" s="73" t="s">
        <v>37</v>
      </c>
      <c r="C14" s="73"/>
      <c r="D14" s="74">
        <f>D11+D12+D13</f>
        <v>0</v>
      </c>
      <c r="E14" s="74"/>
      <c r="F14" s="74">
        <f>F11+F12+F13</f>
        <v>0</v>
      </c>
      <c r="G14" s="74"/>
      <c r="H14" s="75"/>
    </row>
    <row r="15" ht="30" customHeight="1" spans="1:8">
      <c r="A15" s="73">
        <v>11</v>
      </c>
      <c r="B15" s="73" t="s">
        <v>38</v>
      </c>
      <c r="C15" s="73"/>
      <c r="D15" s="74">
        <f>D14+F14</f>
        <v>0</v>
      </c>
      <c r="E15" s="74"/>
      <c r="F15" s="74"/>
      <c r="G15" s="74"/>
    </row>
  </sheetData>
  <sheetProtection algorithmName="SHA-512" hashValue="6kOm1sJeb/48tDOn5Q+5+lXOGEX+L47HzbKixyI12CejoCbYLDwPNDWo9SiIFy6/QvESGzlgPRwPzW/D8RQqlQ==" saltValue="me4+/2iwWZkujAfglGOu1A==" spinCount="100000" sheet="1" formatColumns="0" formatRows="0" objects="1"/>
  <mergeCells count="14">
    <mergeCell ref="A1:G1"/>
    <mergeCell ref="A2:C2"/>
    <mergeCell ref="D2:E2"/>
    <mergeCell ref="D3:E3"/>
    <mergeCell ref="F3:G3"/>
    <mergeCell ref="B11:C11"/>
    <mergeCell ref="B12:C12"/>
    <mergeCell ref="B13:C13"/>
    <mergeCell ref="B14:C14"/>
    <mergeCell ref="B15:C15"/>
    <mergeCell ref="D15:G15"/>
    <mergeCell ref="A3:A4"/>
    <mergeCell ref="B3:B4"/>
    <mergeCell ref="C3:C4"/>
  </mergeCells>
  <conditionalFormatting sqref="F5:G15 D5:D15 E5:E12 E14:E15">
    <cfRule type="cellIs" dxfId="0" priority="1" stopIfTrue="1" operator="equal">
      <formula>0</formula>
    </cfRule>
  </conditionalFormatting>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showZeros="0" view="pageBreakPreview" zoomScale="115" zoomScaleNormal="100" workbookViewId="0">
      <selection activeCell="K6" sqref="E6:E12 K6:K14"/>
    </sheetView>
  </sheetViews>
  <sheetFormatPr defaultColWidth="8.88333333333333" defaultRowHeight="15"/>
  <cols>
    <col min="1" max="1" width="8.88333333333333" style="1"/>
    <col min="2" max="2" width="23.5" style="1" customWidth="1"/>
    <col min="3" max="3" width="7" style="1" customWidth="1"/>
    <col min="4" max="5" width="7.13333333333333" style="1" customWidth="1"/>
    <col min="6" max="6" width="8.5" style="1" customWidth="1"/>
    <col min="7" max="7" width="10.6333333333333" style="1" customWidth="1"/>
    <col min="8" max="8" width="16.3833333333333" style="1" customWidth="1"/>
    <col min="9" max="9" width="6" style="1" customWidth="1"/>
    <col min="10" max="10" width="8.25833333333333" style="1" customWidth="1"/>
    <col min="11" max="11" width="7.75833333333333" style="1" customWidth="1"/>
    <col min="12" max="12" width="10.2583333333333" style="1" customWidth="1"/>
    <col min="13" max="13" width="10.1083333333333" style="29" customWidth="1"/>
    <col min="14" max="16384" width="8.88333333333333" style="1"/>
  </cols>
  <sheetData>
    <row r="1" ht="24" customHeight="1" spans="1:13">
      <c r="A1" s="3" t="s">
        <v>16</v>
      </c>
      <c r="B1" s="3"/>
      <c r="C1" s="3"/>
      <c r="D1" s="3"/>
      <c r="E1" s="3"/>
      <c r="F1" s="3"/>
      <c r="G1" s="3"/>
      <c r="H1" s="3"/>
      <c r="I1" s="3"/>
      <c r="J1" s="3"/>
      <c r="K1" s="3"/>
      <c r="L1" s="3"/>
      <c r="M1" s="3"/>
    </row>
    <row r="2" ht="26" customHeight="1" spans="1:13">
      <c r="A2" s="36" t="str">
        <f>汇总表!A2</f>
        <v>线路：宁马高速G4211南京段                                                </v>
      </c>
      <c r="B2" s="4"/>
      <c r="C2" s="4"/>
      <c r="D2" s="36" t="str">
        <f>汇总表!D2</f>
        <v>桩号：K0+000-K26+115                            </v>
      </c>
      <c r="E2" s="4"/>
      <c r="F2" s="4"/>
      <c r="G2" s="4"/>
      <c r="H2" s="36" t="str">
        <f>汇总表!F2</f>
        <v>里程：26.115km</v>
      </c>
      <c r="I2" s="4"/>
      <c r="J2" s="4"/>
      <c r="K2" s="56" t="s">
        <v>39</v>
      </c>
      <c r="L2" s="57"/>
      <c r="M2" s="57"/>
    </row>
    <row r="3" ht="26" customHeight="1" spans="1:13">
      <c r="A3" s="61" t="s">
        <v>40</v>
      </c>
      <c r="B3" s="10"/>
      <c r="C3" s="10"/>
      <c r="D3" s="10"/>
      <c r="E3" s="10"/>
      <c r="F3" s="10"/>
      <c r="G3" s="10"/>
      <c r="H3" s="10"/>
      <c r="I3" s="10"/>
      <c r="J3" s="10"/>
      <c r="K3" s="10"/>
      <c r="L3" s="10"/>
      <c r="M3" s="10"/>
    </row>
    <row r="4" ht="26" customHeight="1" spans="1:13">
      <c r="A4" s="38" t="s">
        <v>41</v>
      </c>
      <c r="B4" s="14"/>
      <c r="C4" s="14"/>
      <c r="D4" s="14"/>
      <c r="E4" s="14"/>
      <c r="F4" s="14"/>
      <c r="G4" s="38" t="s">
        <v>42</v>
      </c>
      <c r="H4" s="14"/>
      <c r="I4" s="14"/>
      <c r="J4" s="14"/>
      <c r="K4" s="14"/>
      <c r="L4" s="14"/>
      <c r="M4" s="14"/>
    </row>
    <row r="5" ht="26" customHeight="1" spans="1:13">
      <c r="A5" s="39" t="s">
        <v>43</v>
      </c>
      <c r="B5" s="38" t="s">
        <v>44</v>
      </c>
      <c r="C5" s="38" t="s">
        <v>45</v>
      </c>
      <c r="D5" s="38" t="s">
        <v>46</v>
      </c>
      <c r="E5" s="38" t="s">
        <v>47</v>
      </c>
      <c r="F5" s="38" t="s">
        <v>48</v>
      </c>
      <c r="G5" s="39" t="s">
        <v>43</v>
      </c>
      <c r="H5" s="38" t="s">
        <v>44</v>
      </c>
      <c r="I5" s="38" t="s">
        <v>45</v>
      </c>
      <c r="J5" s="38" t="s">
        <v>46</v>
      </c>
      <c r="K5" s="38" t="s">
        <v>47</v>
      </c>
      <c r="L5" s="38" t="s">
        <v>48</v>
      </c>
      <c r="M5" s="47" t="s">
        <v>49</v>
      </c>
    </row>
    <row r="6" ht="26" customHeight="1" spans="1:13">
      <c r="A6" s="14">
        <v>101</v>
      </c>
      <c r="B6" s="40" t="s">
        <v>50</v>
      </c>
      <c r="C6" s="38" t="s">
        <v>51</v>
      </c>
      <c r="D6" s="14">
        <v>1</v>
      </c>
      <c r="E6" s="41"/>
      <c r="F6" s="62">
        <f t="shared" ref="F6:F12" si="0">D6*E6</f>
        <v>0</v>
      </c>
      <c r="G6" s="63" t="s">
        <v>52</v>
      </c>
      <c r="H6" s="40" t="s">
        <v>53</v>
      </c>
      <c r="I6" s="64" t="s">
        <v>54</v>
      </c>
      <c r="J6" s="14">
        <v>17.5</v>
      </c>
      <c r="K6" s="41"/>
      <c r="L6" s="20">
        <f t="shared" ref="L6:L14" si="1">J6*K6</f>
        <v>0</v>
      </c>
      <c r="M6" s="44" t="s">
        <v>55</v>
      </c>
    </row>
    <row r="7" ht="26" customHeight="1" spans="1:13">
      <c r="A7" s="14">
        <v>102</v>
      </c>
      <c r="B7" s="40" t="s">
        <v>56</v>
      </c>
      <c r="C7" s="38" t="s">
        <v>57</v>
      </c>
      <c r="D7" s="14">
        <v>44.98</v>
      </c>
      <c r="E7" s="41"/>
      <c r="F7" s="62">
        <f t="shared" si="0"/>
        <v>0</v>
      </c>
      <c r="G7" s="38" t="s">
        <v>58</v>
      </c>
      <c r="H7" s="42" t="s">
        <v>59</v>
      </c>
      <c r="I7" s="64" t="s">
        <v>54</v>
      </c>
      <c r="J7" s="21">
        <v>22.5</v>
      </c>
      <c r="K7" s="23"/>
      <c r="L7" s="20">
        <f t="shared" si="1"/>
        <v>0</v>
      </c>
      <c r="M7" s="44" t="s">
        <v>60</v>
      </c>
    </row>
    <row r="8" ht="26" customHeight="1" spans="1:13">
      <c r="A8" s="14">
        <v>103</v>
      </c>
      <c r="B8" s="65" t="s">
        <v>61</v>
      </c>
      <c r="C8" s="66" t="s">
        <v>62</v>
      </c>
      <c r="D8" s="62">
        <v>1</v>
      </c>
      <c r="E8" s="45"/>
      <c r="F8" s="67">
        <f t="shared" si="0"/>
        <v>0</v>
      </c>
      <c r="G8" s="63" t="s">
        <v>63</v>
      </c>
      <c r="H8" s="68" t="s">
        <v>64</v>
      </c>
      <c r="I8" s="64" t="s">
        <v>54</v>
      </c>
      <c r="J8" s="21">
        <v>22.5</v>
      </c>
      <c r="K8" s="23"/>
      <c r="L8" s="20">
        <f t="shared" si="1"/>
        <v>0</v>
      </c>
      <c r="M8" s="44" t="s">
        <v>60</v>
      </c>
    </row>
    <row r="9" ht="26" customHeight="1" spans="1:13">
      <c r="A9" s="14">
        <v>104</v>
      </c>
      <c r="B9" s="40" t="s">
        <v>65</v>
      </c>
      <c r="C9" s="14"/>
      <c r="D9" s="14"/>
      <c r="E9" s="41"/>
      <c r="F9" s="62"/>
      <c r="G9" s="38" t="s">
        <v>66</v>
      </c>
      <c r="H9" s="40" t="s">
        <v>67</v>
      </c>
      <c r="I9" s="64" t="s">
        <v>54</v>
      </c>
      <c r="J9" s="14">
        <v>12.5</v>
      </c>
      <c r="K9" s="41"/>
      <c r="L9" s="20">
        <f t="shared" si="1"/>
        <v>0</v>
      </c>
      <c r="M9" s="44" t="s">
        <v>68</v>
      </c>
    </row>
    <row r="10" ht="26" customHeight="1" spans="1:13">
      <c r="A10" s="14" t="s">
        <v>69</v>
      </c>
      <c r="B10" s="40" t="s">
        <v>70</v>
      </c>
      <c r="C10" s="38" t="s">
        <v>51</v>
      </c>
      <c r="D10" s="14">
        <v>136</v>
      </c>
      <c r="E10" s="41"/>
      <c r="F10" s="62">
        <f t="shared" si="0"/>
        <v>0</v>
      </c>
      <c r="G10" s="38" t="s">
        <v>71</v>
      </c>
      <c r="H10" s="42" t="s">
        <v>72</v>
      </c>
      <c r="I10" s="64" t="s">
        <v>54</v>
      </c>
      <c r="J10" s="21">
        <v>17.5</v>
      </c>
      <c r="K10" s="23"/>
      <c r="L10" s="20">
        <f t="shared" si="1"/>
        <v>0</v>
      </c>
      <c r="M10" s="44" t="s">
        <v>55</v>
      </c>
    </row>
    <row r="11" ht="26" customHeight="1" spans="1:13">
      <c r="A11" s="14" t="s">
        <v>73</v>
      </c>
      <c r="B11" s="40" t="s">
        <v>74</v>
      </c>
      <c r="C11" s="38" t="s">
        <v>51</v>
      </c>
      <c r="D11" s="14">
        <v>68</v>
      </c>
      <c r="E11" s="41"/>
      <c r="F11" s="62">
        <f t="shared" si="0"/>
        <v>0</v>
      </c>
      <c r="G11" s="38" t="s">
        <v>75</v>
      </c>
      <c r="H11" s="40" t="s">
        <v>76</v>
      </c>
      <c r="I11" s="64" t="s">
        <v>54</v>
      </c>
      <c r="J11" s="14">
        <v>2.5</v>
      </c>
      <c r="K11" s="41"/>
      <c r="L11" s="20">
        <f t="shared" si="1"/>
        <v>0</v>
      </c>
      <c r="M11" s="44" t="s">
        <v>77</v>
      </c>
    </row>
    <row r="12" ht="26" customHeight="1" spans="1:13">
      <c r="A12" s="14" t="s">
        <v>78</v>
      </c>
      <c r="B12" s="40" t="s">
        <v>79</v>
      </c>
      <c r="C12" s="38" t="s">
        <v>51</v>
      </c>
      <c r="D12" s="14">
        <v>68</v>
      </c>
      <c r="E12" s="41"/>
      <c r="F12" s="62">
        <f t="shared" si="0"/>
        <v>0</v>
      </c>
      <c r="G12" s="38" t="s">
        <v>80</v>
      </c>
      <c r="H12" s="40" t="s">
        <v>81</v>
      </c>
      <c r="I12" s="38" t="s">
        <v>82</v>
      </c>
      <c r="J12" s="14">
        <v>400</v>
      </c>
      <c r="K12" s="41"/>
      <c r="L12" s="20">
        <f t="shared" si="1"/>
        <v>0</v>
      </c>
      <c r="M12" s="44"/>
    </row>
    <row r="13" ht="26" customHeight="1" spans="1:13">
      <c r="A13" s="69"/>
      <c r="B13" s="69"/>
      <c r="C13" s="69"/>
      <c r="D13" s="69"/>
      <c r="E13" s="69"/>
      <c r="F13" s="69"/>
      <c r="G13" s="38" t="s">
        <v>83</v>
      </c>
      <c r="H13" s="43" t="s">
        <v>84</v>
      </c>
      <c r="I13" s="38" t="s">
        <v>85</v>
      </c>
      <c r="J13" s="14">
        <v>2025</v>
      </c>
      <c r="K13" s="41"/>
      <c r="L13" s="14">
        <f t="shared" si="1"/>
        <v>0</v>
      </c>
      <c r="M13" s="44"/>
    </row>
    <row r="14" ht="26" customHeight="1" spans="1:13">
      <c r="A14" s="14"/>
      <c r="B14" s="14"/>
      <c r="C14" s="14"/>
      <c r="D14" s="14"/>
      <c r="E14" s="14"/>
      <c r="F14" s="14"/>
      <c r="G14" s="14">
        <v>102</v>
      </c>
      <c r="H14" s="40" t="s">
        <v>86</v>
      </c>
      <c r="I14" s="38" t="s">
        <v>62</v>
      </c>
      <c r="J14" s="14">
        <v>1</v>
      </c>
      <c r="K14" s="41"/>
      <c r="L14" s="20">
        <f t="shared" si="1"/>
        <v>0</v>
      </c>
      <c r="M14" s="62"/>
    </row>
    <row r="15" ht="26" customHeight="1" spans="1:13">
      <c r="A15" s="39" t="s">
        <v>87</v>
      </c>
      <c r="B15" s="15"/>
      <c r="C15" s="15"/>
      <c r="D15" s="15"/>
      <c r="E15" s="15"/>
      <c r="F15" s="33">
        <f>SUM(F6:F12)</f>
        <v>0</v>
      </c>
      <c r="G15" s="39" t="s">
        <v>88</v>
      </c>
      <c r="H15" s="15"/>
      <c r="I15" s="15"/>
      <c r="J15" s="15"/>
      <c r="K15" s="15"/>
      <c r="L15" s="33">
        <f>SUM(L6:L14)</f>
        <v>0</v>
      </c>
      <c r="M15" s="62"/>
    </row>
    <row r="17" spans="12:12">
      <c r="L17" s="29"/>
    </row>
  </sheetData>
  <sheetProtection algorithmName="SHA-512" hashValue="2FWeADcExf0/lEKgV9BbfdoPDnqevoCFxlO/IpZNjFNqfq+yEefQet4YC6z0E/UUlTRHCbM9FcLl8RxQML+Gfg==" saltValue="c2bJFFzu662R5yE4sxADdw==" spinCount="100000" sheet="1" formatColumns="0" formatRows="0" objects="1"/>
  <mergeCells count="7">
    <mergeCell ref="A1:M1"/>
    <mergeCell ref="K2:M2"/>
    <mergeCell ref="A3:M3"/>
    <mergeCell ref="A4:F4"/>
    <mergeCell ref="G4:M4"/>
    <mergeCell ref="A15:E15"/>
    <mergeCell ref="G15:K15"/>
  </mergeCells>
  <conditionalFormatting sqref="G6:G14">
    <cfRule type="cellIs" dxfId="0" priority="6" stopIfTrue="1" operator="equal">
      <formula>0</formula>
    </cfRule>
  </conditionalFormatting>
  <conditionalFormatting sqref="L6:L12 L14">
    <cfRule type="cellIs" dxfId="0" priority="5" stopIfTrue="1" operator="equal">
      <formula>0</formula>
    </cfRule>
  </conditionalFormatting>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showZeros="0" view="pageBreakPreview" zoomScaleNormal="100" workbookViewId="0">
      <selection activeCell="K6" sqref="E6:E9 K6:K7"/>
    </sheetView>
  </sheetViews>
  <sheetFormatPr defaultColWidth="8.88333333333333" defaultRowHeight="15"/>
  <cols>
    <col min="1" max="1" width="8.25833333333333" style="1" customWidth="1"/>
    <col min="2" max="2" width="20.7583333333333" style="1" customWidth="1"/>
    <col min="3" max="3" width="7.09166666666667" style="1" customWidth="1"/>
    <col min="4" max="6" width="8.88333333333333" style="1"/>
    <col min="7" max="7" width="9.63333333333333" style="1" customWidth="1"/>
    <col min="8" max="8" width="23.6333333333333" style="1" customWidth="1"/>
    <col min="9" max="9" width="7.275" style="1" customWidth="1"/>
    <col min="10" max="12" width="8.88333333333333" style="1"/>
    <col min="13" max="13" width="23.775" style="1" customWidth="1"/>
    <col min="14" max="16384" width="8.88333333333333" style="1"/>
  </cols>
  <sheetData>
    <row r="1" ht="35" customHeight="1" spans="1:12">
      <c r="A1" s="2" t="s">
        <v>16</v>
      </c>
      <c r="B1" s="2"/>
      <c r="C1" s="2"/>
      <c r="D1" s="2"/>
      <c r="E1" s="2"/>
      <c r="F1" s="2"/>
      <c r="G1" s="2"/>
      <c r="H1" s="2"/>
      <c r="I1" s="2"/>
      <c r="J1" s="2"/>
      <c r="K1" s="2"/>
      <c r="L1" s="2"/>
    </row>
    <row r="2" ht="26" customHeight="1" spans="1:12">
      <c r="A2" s="36" t="str">
        <f>汇总表!A2</f>
        <v>线路：宁马高速G4211南京段                                                </v>
      </c>
      <c r="B2" s="4"/>
      <c r="C2" s="4"/>
      <c r="D2" s="36" t="str">
        <f>汇总表!D2</f>
        <v>桩号：K0+000-K26+115                            </v>
      </c>
      <c r="E2" s="4"/>
      <c r="F2" s="4"/>
      <c r="G2" s="4"/>
      <c r="H2" s="36" t="str">
        <f>汇总表!F2</f>
        <v>里程：26.115km</v>
      </c>
      <c r="I2" s="4"/>
      <c r="J2" s="4"/>
      <c r="K2" s="36" t="s">
        <v>39</v>
      </c>
      <c r="L2" s="4"/>
    </row>
    <row r="3" ht="26" customHeight="1" spans="1:12">
      <c r="A3" s="14" t="s">
        <v>89</v>
      </c>
      <c r="B3" s="14"/>
      <c r="C3" s="14"/>
      <c r="D3" s="14"/>
      <c r="E3" s="14"/>
      <c r="F3" s="14"/>
      <c r="G3" s="14"/>
      <c r="H3" s="14"/>
      <c r="I3" s="14"/>
      <c r="J3" s="14"/>
      <c r="K3" s="14"/>
      <c r="L3" s="14"/>
    </row>
    <row r="4" ht="26" customHeight="1" spans="1:12">
      <c r="A4" s="38" t="s">
        <v>41</v>
      </c>
      <c r="B4" s="14"/>
      <c r="C4" s="14"/>
      <c r="D4" s="14"/>
      <c r="E4" s="14"/>
      <c r="F4" s="14"/>
      <c r="G4" s="38" t="s">
        <v>42</v>
      </c>
      <c r="H4" s="14"/>
      <c r="I4" s="14"/>
      <c r="J4" s="14"/>
      <c r="K4" s="14"/>
      <c r="L4" s="14"/>
    </row>
    <row r="5" ht="26" customHeight="1" spans="1:12">
      <c r="A5" s="39" t="s">
        <v>43</v>
      </c>
      <c r="B5" s="38" t="s">
        <v>44</v>
      </c>
      <c r="C5" s="38" t="s">
        <v>45</v>
      </c>
      <c r="D5" s="38" t="s">
        <v>46</v>
      </c>
      <c r="E5" s="38" t="s">
        <v>47</v>
      </c>
      <c r="F5" s="38" t="s">
        <v>48</v>
      </c>
      <c r="G5" s="51" t="s">
        <v>43</v>
      </c>
      <c r="H5" s="38" t="s">
        <v>44</v>
      </c>
      <c r="I5" s="38" t="s">
        <v>45</v>
      </c>
      <c r="J5" s="38" t="s">
        <v>46</v>
      </c>
      <c r="K5" s="38" t="s">
        <v>47</v>
      </c>
      <c r="L5" s="38" t="s">
        <v>48</v>
      </c>
    </row>
    <row r="6" ht="26" customHeight="1" spans="1:12">
      <c r="A6" s="14">
        <v>201</v>
      </c>
      <c r="B6" s="40" t="s">
        <v>90</v>
      </c>
      <c r="C6" s="17" t="s">
        <v>91</v>
      </c>
      <c r="D6" s="15">
        <v>26.15</v>
      </c>
      <c r="E6" s="41"/>
      <c r="F6" s="20">
        <f t="shared" ref="F6:F9" si="0">IF(D6="","",ROUND(D6*E6,0))</f>
        <v>0</v>
      </c>
      <c r="G6" s="13">
        <v>201</v>
      </c>
      <c r="H6" s="53" t="s">
        <v>92</v>
      </c>
      <c r="I6" s="17" t="s">
        <v>93</v>
      </c>
      <c r="J6" s="18">
        <v>60</v>
      </c>
      <c r="K6" s="19"/>
      <c r="L6" s="28">
        <f>IF(J6="","",ROUND(J6*K6,0))</f>
        <v>0</v>
      </c>
    </row>
    <row r="7" ht="26" customHeight="1" spans="1:12">
      <c r="A7" s="14">
        <v>202</v>
      </c>
      <c r="B7" s="40" t="s">
        <v>94</v>
      </c>
      <c r="C7" s="14" t="s">
        <v>95</v>
      </c>
      <c r="D7" s="14">
        <v>41832</v>
      </c>
      <c r="E7" s="41"/>
      <c r="F7" s="20">
        <f t="shared" si="0"/>
        <v>0</v>
      </c>
      <c r="G7" s="13">
        <v>202</v>
      </c>
      <c r="H7" s="53" t="s">
        <v>96</v>
      </c>
      <c r="I7" s="17" t="s">
        <v>93</v>
      </c>
      <c r="J7" s="18">
        <v>255</v>
      </c>
      <c r="K7" s="19"/>
      <c r="L7" s="28">
        <f>IF(J7="","",ROUND(J7*K7,0))</f>
        <v>0</v>
      </c>
    </row>
    <row r="8" ht="26" customHeight="1" spans="1:12">
      <c r="A8" s="14">
        <v>203</v>
      </c>
      <c r="B8" s="40" t="s">
        <v>97</v>
      </c>
      <c r="C8" s="14" t="s">
        <v>98</v>
      </c>
      <c r="D8" s="14">
        <v>466827</v>
      </c>
      <c r="E8" s="41"/>
      <c r="F8" s="20">
        <f t="shared" si="0"/>
        <v>0</v>
      </c>
      <c r="G8" s="13"/>
      <c r="H8" s="27"/>
      <c r="I8" s="17"/>
      <c r="J8" s="18"/>
      <c r="K8" s="18"/>
      <c r="L8" s="28"/>
    </row>
    <row r="9" ht="26" customHeight="1" spans="1:12">
      <c r="A9" s="14">
        <v>204</v>
      </c>
      <c r="B9" s="40" t="s">
        <v>99</v>
      </c>
      <c r="C9" s="38" t="s">
        <v>62</v>
      </c>
      <c r="D9" s="15">
        <v>1</v>
      </c>
      <c r="E9" s="41"/>
      <c r="F9" s="20">
        <f t="shared" si="0"/>
        <v>0</v>
      </c>
      <c r="G9" s="13"/>
      <c r="H9" s="27"/>
      <c r="I9" s="17"/>
      <c r="J9" s="18"/>
      <c r="K9" s="18"/>
      <c r="L9" s="28"/>
    </row>
    <row r="10" ht="26" customHeight="1" spans="1:12">
      <c r="A10" s="54" t="s">
        <v>100</v>
      </c>
      <c r="B10" s="31"/>
      <c r="C10" s="31"/>
      <c r="D10" s="31"/>
      <c r="E10" s="32"/>
      <c r="F10" s="33">
        <f>SUM(F6:F9)</f>
        <v>0</v>
      </c>
      <c r="G10" s="54" t="s">
        <v>101</v>
      </c>
      <c r="H10" s="31"/>
      <c r="I10" s="31"/>
      <c r="J10" s="31"/>
      <c r="K10" s="32"/>
      <c r="L10" s="33">
        <f>SUM(L6:L9)</f>
        <v>0</v>
      </c>
    </row>
    <row r="11" hidden="1"/>
    <row r="12" hidden="1"/>
    <row r="13" hidden="1"/>
    <row r="14" hidden="1" spans="1:12">
      <c r="D14" s="1">
        <f>D11+D12+D13</f>
        <v>0</v>
      </c>
    </row>
    <row r="15" hidden="1"/>
  </sheetData>
  <sheetProtection algorithmName="SHA-512" hashValue="44wC5q/KuYRczNPhbTp5X+e9DEXyZyqSi4eQjZJIGYCnEP7g9bTlfmoIQsJhYuYZrR7K8owHUSxaoP7UQ8QOtw==" saltValue="xCfqdkcUySJCXn1nkcBf9Q==" spinCount="100000" sheet="1" formatColumns="0" formatRows="0" objects="1"/>
  <protectedRanges>
    <protectedRange sqref="K9" name="区域2"/>
    <protectedRange sqref="K6:K8" name="区域2_1"/>
  </protectedRanges>
  <mergeCells count="6">
    <mergeCell ref="A1:L1"/>
    <mergeCell ref="A3:L3"/>
    <mergeCell ref="A4:F4"/>
    <mergeCell ref="G4:L4"/>
    <mergeCell ref="A10:E10"/>
    <mergeCell ref="G10:K10"/>
  </mergeCells>
  <conditionalFormatting sqref="F8">
    <cfRule type="cellIs" dxfId="0" priority="1" stopIfTrue="1" operator="equal">
      <formula>0</formula>
    </cfRule>
  </conditionalFormatting>
  <conditionalFormatting sqref="L9">
    <cfRule type="cellIs" dxfId="0" priority="3" stopIfTrue="1" operator="equal">
      <formula>0</formula>
    </cfRule>
  </conditionalFormatting>
  <conditionalFormatting sqref="L6:L8">
    <cfRule type="cellIs" dxfId="0" priority="2" stopIfTrue="1" operator="equal">
      <formula>0</formula>
    </cfRule>
  </conditionalFormatting>
  <conditionalFormatting sqref="F9 F6:F7">
    <cfRule type="cellIs" dxfId="0" priority="4" stopIfTrue="1" operator="equal">
      <formula>0</formula>
    </cfRule>
  </conditionalFormatting>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showZeros="0" view="pageBreakPreview" zoomScaleNormal="100" workbookViewId="0">
      <selection activeCell="K6" sqref="E6:E11 K6:K10"/>
    </sheetView>
  </sheetViews>
  <sheetFormatPr defaultColWidth="8.88333333333333" defaultRowHeight="15"/>
  <cols>
    <col min="1" max="1" width="13.7583333333333" style="1" customWidth="1"/>
    <col min="2" max="2" width="21.1333333333333" style="1" customWidth="1"/>
    <col min="3" max="3" width="8" style="1" customWidth="1"/>
    <col min="4" max="5" width="8.88333333333333" style="1"/>
    <col min="6" max="6" width="9.63333333333333" style="1"/>
    <col min="7" max="7" width="8.88333333333333" style="1"/>
    <col min="8" max="8" width="17.3833333333333" style="1" customWidth="1"/>
    <col min="9" max="12" width="8.25833333333333" style="1" customWidth="1"/>
    <col min="13" max="16384" width="8.88333333333333" style="1"/>
  </cols>
  <sheetData>
    <row r="1" ht="34" customHeight="1" spans="1:12">
      <c r="A1" s="2" t="s">
        <v>16</v>
      </c>
      <c r="B1" s="2"/>
      <c r="C1" s="2"/>
      <c r="D1" s="2"/>
      <c r="E1" s="2"/>
      <c r="F1" s="2"/>
      <c r="G1" s="2"/>
      <c r="H1" s="2"/>
      <c r="I1" s="2"/>
      <c r="J1" s="2"/>
      <c r="K1" s="2"/>
      <c r="L1" s="2"/>
    </row>
    <row r="2" ht="26" customHeight="1" spans="1:12">
      <c r="A2" s="36" t="str">
        <f>汇总表!A2</f>
        <v>线路：宁马高速G4211南京段                                                </v>
      </c>
      <c r="B2" s="4"/>
      <c r="C2" s="4"/>
      <c r="D2" s="36" t="str">
        <f>汇总表!D2</f>
        <v>桩号：K0+000-K26+115                            </v>
      </c>
      <c r="E2" s="4"/>
      <c r="F2" s="4"/>
      <c r="G2" s="4"/>
      <c r="H2" s="36" t="str">
        <f>汇总表!F2</f>
        <v>里程：26.115km</v>
      </c>
      <c r="I2" s="4"/>
      <c r="J2" s="56" t="s">
        <v>39</v>
      </c>
      <c r="K2" s="57"/>
      <c r="L2" s="57"/>
    </row>
    <row r="3" ht="26" customHeight="1" spans="1:12">
      <c r="A3" s="58" t="s">
        <v>102</v>
      </c>
      <c r="B3" s="58"/>
      <c r="C3" s="58"/>
      <c r="D3" s="58"/>
      <c r="E3" s="58"/>
      <c r="F3" s="58"/>
      <c r="G3" s="58"/>
      <c r="H3" s="58"/>
      <c r="I3" s="58"/>
      <c r="J3" s="58"/>
      <c r="K3" s="58"/>
      <c r="L3" s="58"/>
    </row>
    <row r="4" ht="26" customHeight="1" spans="1:12">
      <c r="A4" s="38" t="s">
        <v>41</v>
      </c>
      <c r="B4" s="14"/>
      <c r="C4" s="14"/>
      <c r="D4" s="14"/>
      <c r="E4" s="14"/>
      <c r="F4" s="14"/>
      <c r="G4" s="38" t="s">
        <v>42</v>
      </c>
      <c r="H4" s="14"/>
      <c r="I4" s="14"/>
      <c r="J4" s="14"/>
      <c r="K4" s="14"/>
      <c r="L4" s="14"/>
    </row>
    <row r="5" ht="26" customHeight="1" spans="1:12">
      <c r="A5" s="39" t="s">
        <v>43</v>
      </c>
      <c r="B5" s="38" t="s">
        <v>44</v>
      </c>
      <c r="C5" s="38" t="s">
        <v>45</v>
      </c>
      <c r="D5" s="38" t="s">
        <v>46</v>
      </c>
      <c r="E5" s="38" t="s">
        <v>47</v>
      </c>
      <c r="F5" s="38" t="s">
        <v>48</v>
      </c>
      <c r="G5" s="39" t="s">
        <v>43</v>
      </c>
      <c r="H5" s="38" t="s">
        <v>44</v>
      </c>
      <c r="I5" s="38" t="s">
        <v>45</v>
      </c>
      <c r="J5" s="38" t="s">
        <v>46</v>
      </c>
      <c r="K5" s="38" t="s">
        <v>47</v>
      </c>
      <c r="L5" s="38" t="s">
        <v>48</v>
      </c>
    </row>
    <row r="6" ht="26" customHeight="1" spans="1:12">
      <c r="A6" s="14" t="s">
        <v>103</v>
      </c>
      <c r="B6" s="40" t="s">
        <v>104</v>
      </c>
      <c r="C6" s="38" t="s">
        <v>85</v>
      </c>
      <c r="D6" s="14">
        <v>7630</v>
      </c>
      <c r="E6" s="41"/>
      <c r="F6" s="20">
        <f t="shared" ref="F6:F14" si="0">IF(D6="","",ROUND(D6*E6,0))</f>
        <v>0</v>
      </c>
      <c r="G6" s="21">
        <v>301</v>
      </c>
      <c r="H6" s="59" t="s">
        <v>105</v>
      </c>
      <c r="I6" s="60" t="s">
        <v>82</v>
      </c>
      <c r="J6" s="21">
        <v>4</v>
      </c>
      <c r="K6" s="23"/>
      <c r="L6" s="20">
        <f>J6*K6</f>
        <v>0</v>
      </c>
    </row>
    <row r="7" ht="36" customHeight="1" spans="1:12">
      <c r="A7" s="14" t="s">
        <v>106</v>
      </c>
      <c r="B7" s="40" t="s">
        <v>107</v>
      </c>
      <c r="C7" s="14" t="s">
        <v>91</v>
      </c>
      <c r="D7" s="14">
        <v>19119</v>
      </c>
      <c r="E7" s="41"/>
      <c r="F7" s="20">
        <f t="shared" si="0"/>
        <v>0</v>
      </c>
      <c r="G7" s="21">
        <v>302</v>
      </c>
      <c r="H7" s="59" t="s">
        <v>108</v>
      </c>
      <c r="I7" s="21" t="s">
        <v>109</v>
      </c>
      <c r="J7" s="21">
        <v>10</v>
      </c>
      <c r="K7" s="23"/>
      <c r="L7" s="20">
        <f>J7*K7</f>
        <v>0</v>
      </c>
    </row>
    <row r="8" ht="36" customHeight="1" spans="1:12">
      <c r="A8" s="14" t="s">
        <v>110</v>
      </c>
      <c r="B8" s="40" t="s">
        <v>111</v>
      </c>
      <c r="C8" s="14" t="s">
        <v>91</v>
      </c>
      <c r="D8" s="14">
        <v>17841</v>
      </c>
      <c r="E8" s="41"/>
      <c r="F8" s="20">
        <f t="shared" si="0"/>
        <v>0</v>
      </c>
      <c r="G8" s="21">
        <v>303</v>
      </c>
      <c r="H8" s="59" t="s">
        <v>112</v>
      </c>
      <c r="I8" s="21" t="s">
        <v>109</v>
      </c>
      <c r="J8" s="21">
        <v>10</v>
      </c>
      <c r="K8" s="23"/>
      <c r="L8" s="20">
        <f>J8*K8</f>
        <v>0</v>
      </c>
    </row>
    <row r="9" ht="36" customHeight="1" spans="1:12">
      <c r="A9" s="14" t="s">
        <v>113</v>
      </c>
      <c r="B9" s="40" t="s">
        <v>104</v>
      </c>
      <c r="C9" s="38" t="s">
        <v>85</v>
      </c>
      <c r="D9" s="14">
        <v>3825</v>
      </c>
      <c r="E9" s="41"/>
      <c r="F9" s="20">
        <f t="shared" si="0"/>
        <v>0</v>
      </c>
      <c r="G9" s="21">
        <v>304</v>
      </c>
      <c r="H9" s="59" t="s">
        <v>114</v>
      </c>
      <c r="I9" s="21" t="s">
        <v>109</v>
      </c>
      <c r="J9" s="21">
        <v>5</v>
      </c>
      <c r="K9" s="23"/>
      <c r="L9" s="20">
        <f>J9*K9</f>
        <v>0</v>
      </c>
    </row>
    <row r="10" ht="36" customHeight="1" spans="1:12">
      <c r="A10" s="14" t="s">
        <v>115</v>
      </c>
      <c r="B10" s="40" t="s">
        <v>116</v>
      </c>
      <c r="C10" s="14" t="s">
        <v>91</v>
      </c>
      <c r="D10" s="14">
        <v>7869</v>
      </c>
      <c r="E10" s="41"/>
      <c r="F10" s="20">
        <f t="shared" si="0"/>
        <v>0</v>
      </c>
      <c r="G10" s="21">
        <v>305</v>
      </c>
      <c r="H10" s="59" t="s">
        <v>117</v>
      </c>
      <c r="I10" s="21" t="s">
        <v>95</v>
      </c>
      <c r="J10" s="21">
        <v>100</v>
      </c>
      <c r="K10" s="23"/>
      <c r="L10" s="20">
        <f>J10*K10</f>
        <v>0</v>
      </c>
    </row>
    <row r="11" ht="26" customHeight="1" spans="1:12">
      <c r="A11" s="14" t="s">
        <v>118</v>
      </c>
      <c r="B11" s="40" t="s">
        <v>111</v>
      </c>
      <c r="C11" s="14" t="s">
        <v>91</v>
      </c>
      <c r="D11" s="14">
        <v>7344</v>
      </c>
      <c r="E11" s="41"/>
      <c r="F11" s="20">
        <f t="shared" si="0"/>
        <v>0</v>
      </c>
      <c r="G11" s="22"/>
      <c r="H11" s="22"/>
      <c r="I11" s="22"/>
      <c r="J11" s="22"/>
      <c r="K11" s="22"/>
      <c r="L11" s="22"/>
    </row>
    <row r="12" ht="26" customHeight="1" spans="1:12">
      <c r="A12" s="39" t="s">
        <v>119</v>
      </c>
      <c r="B12" s="15"/>
      <c r="C12" s="15"/>
      <c r="D12" s="15"/>
      <c r="E12" s="15"/>
      <c r="F12" s="33">
        <f>SUM(F6:F11)</f>
        <v>0</v>
      </c>
      <c r="G12" s="39" t="s">
        <v>120</v>
      </c>
      <c r="H12" s="15"/>
      <c r="I12" s="15"/>
      <c r="J12" s="15"/>
      <c r="K12" s="15"/>
      <c r="L12" s="33">
        <f>SUM(L6:L11)</f>
        <v>0</v>
      </c>
    </row>
    <row r="13" hidden="1"/>
    <row r="14" hidden="1" spans="1:12">
      <c r="D14" s="1">
        <f>D11+D12+D13</f>
        <v>7344</v>
      </c>
    </row>
  </sheetData>
  <sheetProtection algorithmName="SHA-512" hashValue="3C5g17Fj2N/9xX2XH1L4QAIsLD11JsVVyw6K3byubI2IoQii+rsRP8IQ4Bc4ydpUleY0saC0RZtUWcskaQwVPg==" saltValue="xLbkuAO36/3eDxFTntWsTg==" spinCount="100000" sheet="1" formatColumns="0" formatRows="0" objects="1"/>
  <protectedRanges>
    <protectedRange sqref="K6:K11" name="区域2"/>
  </protectedRanges>
  <mergeCells count="7">
    <mergeCell ref="A1:L1"/>
    <mergeCell ref="J2:L2"/>
    <mergeCell ref="A3:L3"/>
    <mergeCell ref="A4:F4"/>
    <mergeCell ref="G4:L4"/>
    <mergeCell ref="A12:E12"/>
    <mergeCell ref="G12:K12"/>
  </mergeCells>
  <conditionalFormatting sqref="F6:F7">
    <cfRule type="cellIs" dxfId="0" priority="2" stopIfTrue="1" operator="equal">
      <formula>0</formula>
    </cfRule>
  </conditionalFormatting>
  <conditionalFormatting sqref="L6:L10">
    <cfRule type="cellIs" dxfId="0" priority="3" stopIfTrue="1" operator="equal">
      <formula>0</formula>
    </cfRule>
  </conditionalFormatting>
  <conditionalFormatting sqref="G6:G10 F9 F11">
    <cfRule type="cellIs" dxfId="0" priority="4" stopIfTrue="1" operator="equal">
      <formula>0</formula>
    </cfRule>
  </conditionalFormatting>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showZeros="0" view="pageBreakPreview" zoomScale="130" zoomScaleNormal="100" workbookViewId="0">
      <selection activeCell="K6" sqref="E6:E7 K6:K9"/>
    </sheetView>
  </sheetViews>
  <sheetFormatPr defaultColWidth="8.88333333333333" defaultRowHeight="15"/>
  <cols>
    <col min="1" max="1" width="8.88333333333333" style="35"/>
    <col min="2" max="2" width="19.6333333333333" style="35" customWidth="1"/>
    <col min="3" max="6" width="9.63333333333333" style="35" customWidth="1"/>
    <col min="7" max="7" width="8.88333333333333" style="35"/>
    <col min="8" max="8" width="15.1333333333333" style="35" customWidth="1"/>
    <col min="9" max="12" width="9.88333333333333" style="35" customWidth="1"/>
    <col min="13" max="13" width="37.1083333333333" style="35" hidden="1" customWidth="1"/>
    <col min="14" max="16384" width="8.88333333333333" style="35"/>
  </cols>
  <sheetData>
    <row r="1" ht="33" customHeight="1" spans="1:13">
      <c r="A1" s="2" t="s">
        <v>16</v>
      </c>
      <c r="B1" s="2"/>
      <c r="C1" s="2"/>
      <c r="D1" s="2"/>
      <c r="E1" s="2"/>
      <c r="F1" s="2"/>
      <c r="G1" s="2"/>
      <c r="H1" s="2"/>
      <c r="I1" s="2"/>
      <c r="J1" s="2"/>
      <c r="K1" s="2"/>
      <c r="L1" s="2"/>
    </row>
    <row r="2" ht="26" customHeight="1" spans="1:13">
      <c r="A2" s="36" t="str">
        <f>汇总表!A2</f>
        <v>线路：宁马高速G4211南京段                                                </v>
      </c>
      <c r="B2" s="4"/>
      <c r="C2" s="4"/>
      <c r="D2" s="36" t="str">
        <f>汇总表!D2</f>
        <v>桩号：K0+000-K26+115                            </v>
      </c>
      <c r="E2" s="4"/>
      <c r="F2" s="4"/>
      <c r="G2" s="4"/>
      <c r="H2" s="36" t="str">
        <f>汇总表!F2</f>
        <v>里程：26.115km</v>
      </c>
      <c r="I2" s="5"/>
      <c r="J2" s="5"/>
      <c r="K2" s="37" t="s">
        <v>39</v>
      </c>
      <c r="L2" s="5"/>
    </row>
    <row r="3" ht="26" customHeight="1" spans="1:13">
      <c r="A3" s="7" t="s">
        <v>121</v>
      </c>
      <c r="B3" s="8"/>
      <c r="C3" s="8"/>
      <c r="D3" s="8"/>
      <c r="E3" s="8"/>
      <c r="F3" s="8"/>
      <c r="G3" s="8"/>
      <c r="H3" s="8"/>
      <c r="I3" s="8"/>
      <c r="J3" s="8"/>
      <c r="K3" s="8"/>
      <c r="L3" s="9"/>
    </row>
    <row r="4" ht="26" customHeight="1" spans="1:13">
      <c r="A4" s="38" t="s">
        <v>41</v>
      </c>
      <c r="B4" s="14"/>
      <c r="C4" s="14"/>
      <c r="D4" s="14"/>
      <c r="E4" s="14"/>
      <c r="F4" s="14"/>
      <c r="G4" s="38" t="s">
        <v>42</v>
      </c>
      <c r="H4" s="14"/>
      <c r="I4" s="14"/>
      <c r="J4" s="14"/>
      <c r="K4" s="14"/>
      <c r="L4" s="14"/>
    </row>
    <row r="5" ht="26" customHeight="1" spans="1:13">
      <c r="A5" s="49" t="s">
        <v>43</v>
      </c>
      <c r="B5" s="50" t="s">
        <v>44</v>
      </c>
      <c r="C5" s="50" t="s">
        <v>45</v>
      </c>
      <c r="D5" s="50" t="s">
        <v>46</v>
      </c>
      <c r="E5" s="50" t="s">
        <v>47</v>
      </c>
      <c r="F5" s="50" t="s">
        <v>48</v>
      </c>
      <c r="G5" s="51" t="s">
        <v>43</v>
      </c>
      <c r="H5" s="50" t="s">
        <v>44</v>
      </c>
      <c r="I5" s="50" t="s">
        <v>45</v>
      </c>
      <c r="J5" s="50" t="s">
        <v>46</v>
      </c>
      <c r="K5" s="50" t="s">
        <v>47</v>
      </c>
      <c r="L5" s="50" t="s">
        <v>48</v>
      </c>
    </row>
    <row r="6" ht="26" customHeight="1" spans="1:13">
      <c r="A6" s="14">
        <v>401</v>
      </c>
      <c r="B6" s="40" t="s">
        <v>122</v>
      </c>
      <c r="C6" s="21" t="s">
        <v>95</v>
      </c>
      <c r="D6" s="14">
        <v>3548</v>
      </c>
      <c r="E6" s="41"/>
      <c r="F6" s="20">
        <f>IF(D6="","",ROUND(D6*E6,0))</f>
        <v>0</v>
      </c>
      <c r="G6" s="52">
        <v>401</v>
      </c>
      <c r="H6" s="53" t="s">
        <v>123</v>
      </c>
      <c r="I6" s="17" t="s">
        <v>124</v>
      </c>
      <c r="J6" s="18">
        <v>30</v>
      </c>
      <c r="K6" s="19"/>
      <c r="L6" s="28">
        <f>IF(J6="","",ROUND(J6*K6,0))</f>
        <v>0</v>
      </c>
    </row>
    <row r="7" ht="26" customHeight="1" spans="1:13">
      <c r="A7" s="14">
        <v>402</v>
      </c>
      <c r="B7" s="40" t="s">
        <v>125</v>
      </c>
      <c r="C7" s="38" t="s">
        <v>126</v>
      </c>
      <c r="D7" s="14">
        <f>1481+879+860+212+148</f>
        <v>3580</v>
      </c>
      <c r="E7" s="41"/>
      <c r="F7" s="20">
        <f>IF(D7="","",ROUND(D7*E7,0))</f>
        <v>0</v>
      </c>
      <c r="G7" s="52">
        <v>402</v>
      </c>
      <c r="H7" s="43" t="s">
        <v>127</v>
      </c>
      <c r="I7" s="21" t="s">
        <v>109</v>
      </c>
      <c r="J7" s="44">
        <v>3584</v>
      </c>
      <c r="K7" s="45"/>
      <c r="L7" s="20">
        <f>IF(J7="","",ROUND(J7*K7,0))</f>
        <v>0</v>
      </c>
      <c r="M7" s="35" t="s">
        <v>128</v>
      </c>
    </row>
    <row r="8" ht="26" customHeight="1" spans="1:13">
      <c r="A8" s="48"/>
      <c r="B8" s="48"/>
      <c r="C8" s="48"/>
      <c r="D8" s="48"/>
      <c r="E8" s="48"/>
      <c r="F8" s="48"/>
      <c r="G8" s="52">
        <v>403</v>
      </c>
      <c r="H8" s="46" t="s">
        <v>129</v>
      </c>
      <c r="I8" s="44" t="s">
        <v>95</v>
      </c>
      <c r="J8" s="44">
        <v>2987</v>
      </c>
      <c r="K8" s="45"/>
      <c r="L8" s="20">
        <f>IF(J8="","",ROUND(J8*K8,0))</f>
        <v>0</v>
      </c>
      <c r="M8" s="35" t="s">
        <v>130</v>
      </c>
    </row>
    <row r="9" ht="26" customHeight="1" spans="1:13">
      <c r="A9" s="14"/>
      <c r="B9" s="26"/>
      <c r="C9" s="14"/>
      <c r="D9" s="14"/>
      <c r="E9" s="14"/>
      <c r="F9" s="20"/>
      <c r="G9" s="52">
        <v>404</v>
      </c>
      <c r="H9" s="46" t="s">
        <v>131</v>
      </c>
      <c r="I9" s="44" t="s">
        <v>95</v>
      </c>
      <c r="J9" s="44">
        <v>50</v>
      </c>
      <c r="K9" s="45"/>
      <c r="L9" s="20">
        <f>IF(J9="","",ROUND(J9*K9,0))</f>
        <v>0</v>
      </c>
    </row>
    <row r="10" ht="26" customHeight="1" spans="1:13">
      <c r="A10" s="54" t="s">
        <v>132</v>
      </c>
      <c r="B10" s="31"/>
      <c r="C10" s="31"/>
      <c r="D10" s="31"/>
      <c r="E10" s="32"/>
      <c r="F10" s="33">
        <f>SUM(F6:F9)</f>
        <v>0</v>
      </c>
      <c r="G10" s="55" t="s">
        <v>133</v>
      </c>
      <c r="H10" s="31"/>
      <c r="I10" s="31"/>
      <c r="J10" s="31"/>
      <c r="K10" s="32"/>
      <c r="L10" s="33">
        <f>SUM(L6:L9)</f>
        <v>0</v>
      </c>
    </row>
  </sheetData>
  <sheetProtection algorithmName="SHA-512" hashValue="/hjLWrAiMI/W6y7/diiwxtV/t9wYu1s5lUYqPO6ruf0bLG0wHvFnZrZ/9WwD2/VAKdYp1EUoawSqJa2sbMmoNA==" saltValue="5MX3e4Wctpf+16kBxc1r9w==" spinCount="100000" sheet="1" formatColumns="0" formatRows="0" objects="1"/>
  <protectedRanges>
    <protectedRange sqref="K6" name="区域2_1"/>
    <protectedRange sqref="K7" name="区域2_2"/>
    <protectedRange sqref="K8:K9" name="区域2_3"/>
  </protectedRanges>
  <mergeCells count="6">
    <mergeCell ref="A1:L1"/>
    <mergeCell ref="A3:L3"/>
    <mergeCell ref="A4:F4"/>
    <mergeCell ref="G4:L4"/>
    <mergeCell ref="A10:E10"/>
    <mergeCell ref="G10:K10"/>
  </mergeCells>
  <conditionalFormatting sqref="L6">
    <cfRule type="cellIs" dxfId="0" priority="3" stopIfTrue="1" operator="equal">
      <formula>0</formula>
    </cfRule>
  </conditionalFormatting>
  <conditionalFormatting sqref="L7">
    <cfRule type="cellIs" dxfId="0" priority="2" stopIfTrue="1" operator="equal">
      <formula>0</formula>
    </cfRule>
  </conditionalFormatting>
  <conditionalFormatting sqref="G6:G9">
    <cfRule type="cellIs" dxfId="0" priority="4" stopIfTrue="1" operator="equal">
      <formula>0</formula>
    </cfRule>
  </conditionalFormatting>
  <conditionalFormatting sqref="G7:G9">
    <cfRule type="cellIs" dxfId="0" priority="7" stopIfTrue="1" operator="equal">
      <formula>0</formula>
    </cfRule>
  </conditionalFormatting>
  <conditionalFormatting sqref="L7:L9">
    <cfRule type="cellIs" dxfId="0" priority="5" stopIfTrue="1" operator="equal">
      <formula>0</formula>
    </cfRule>
  </conditionalFormatting>
  <conditionalFormatting sqref="L8:L9">
    <cfRule type="cellIs" dxfId="0" priority="1" stopIfTrue="1" operator="equal">
      <formula>0</formula>
    </cfRule>
  </conditionalFormatting>
  <conditionalFormatting sqref="F6:F7 F9">
    <cfRule type="cellIs" dxfId="0" priority="6" stopIfTrue="1" operator="equal">
      <formula>0</formula>
    </cfRule>
  </conditionalFormatting>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showZeros="0" view="pageBreakPreview" zoomScale="115" zoomScaleNormal="100" workbookViewId="0">
      <selection activeCell="K6" sqref="E6:E9 K6:K15"/>
    </sheetView>
  </sheetViews>
  <sheetFormatPr defaultColWidth="8.88333333333333" defaultRowHeight="15"/>
  <cols>
    <col min="1" max="1" width="8.88333333333333" style="35"/>
    <col min="2" max="2" width="15.8833333333333" style="35" customWidth="1"/>
    <col min="3" max="7" width="8.88333333333333" style="35"/>
    <col min="8" max="8" width="20.5" style="35" customWidth="1"/>
    <col min="9" max="11" width="8.88333333333333" style="35"/>
    <col min="12" max="12" width="9.63333333333333" style="35"/>
    <col min="13" max="13" width="35.5583333333333" style="35" hidden="1" customWidth="1"/>
    <col min="14" max="16384" width="8.88333333333333" style="35"/>
  </cols>
  <sheetData>
    <row r="1" ht="35" customHeight="1" spans="1:13">
      <c r="A1" s="2" t="s">
        <v>16</v>
      </c>
      <c r="B1" s="2"/>
      <c r="C1" s="2"/>
      <c r="D1" s="2"/>
      <c r="E1" s="2"/>
      <c r="F1" s="2"/>
      <c r="G1" s="2"/>
      <c r="H1" s="2"/>
      <c r="I1" s="2"/>
      <c r="J1" s="2"/>
      <c r="K1" s="2"/>
      <c r="L1" s="2"/>
    </row>
    <row r="2" ht="26" customHeight="1" spans="1:13">
      <c r="A2" s="36" t="str">
        <f>汇总表!A2</f>
        <v>线路：宁马高速G4211南京段                                                </v>
      </c>
      <c r="B2" s="4"/>
      <c r="C2" s="4"/>
      <c r="D2" s="36" t="str">
        <f>汇总表!D2</f>
        <v>桩号：K0+000-K26+115                            </v>
      </c>
      <c r="E2" s="4"/>
      <c r="F2" s="4"/>
      <c r="G2" s="4"/>
      <c r="H2" s="36" t="str">
        <f>汇总表!F2</f>
        <v>里程：26.115km</v>
      </c>
      <c r="I2" s="5"/>
      <c r="J2" s="5"/>
      <c r="K2" s="37" t="s">
        <v>39</v>
      </c>
      <c r="L2" s="5"/>
    </row>
    <row r="3" ht="26" customHeight="1" spans="1:13">
      <c r="A3" s="14" t="s">
        <v>134</v>
      </c>
      <c r="B3" s="14"/>
      <c r="C3" s="14"/>
      <c r="D3" s="14"/>
      <c r="E3" s="14"/>
      <c r="F3" s="14"/>
      <c r="G3" s="14"/>
      <c r="H3" s="14"/>
      <c r="I3" s="14"/>
      <c r="J3" s="14"/>
      <c r="K3" s="14"/>
      <c r="L3" s="14"/>
    </row>
    <row r="4" ht="26" customHeight="1" spans="1:13">
      <c r="A4" s="38" t="s">
        <v>41</v>
      </c>
      <c r="B4" s="14"/>
      <c r="C4" s="14"/>
      <c r="D4" s="14"/>
      <c r="E4" s="14"/>
      <c r="F4" s="14"/>
      <c r="G4" s="38" t="s">
        <v>42</v>
      </c>
      <c r="H4" s="14"/>
      <c r="I4" s="14"/>
      <c r="J4" s="14"/>
      <c r="K4" s="14"/>
      <c r="L4" s="14"/>
    </row>
    <row r="5" ht="26" customHeight="1" spans="1:13">
      <c r="A5" s="39" t="s">
        <v>43</v>
      </c>
      <c r="B5" s="38" t="s">
        <v>44</v>
      </c>
      <c r="C5" s="38" t="s">
        <v>45</v>
      </c>
      <c r="D5" s="38" t="s">
        <v>46</v>
      </c>
      <c r="E5" s="38" t="s">
        <v>47</v>
      </c>
      <c r="F5" s="38" t="s">
        <v>48</v>
      </c>
      <c r="G5" s="39" t="s">
        <v>43</v>
      </c>
      <c r="H5" s="38" t="s">
        <v>44</v>
      </c>
      <c r="I5" s="38" t="s">
        <v>45</v>
      </c>
      <c r="J5" s="38" t="s">
        <v>46</v>
      </c>
      <c r="K5" s="38" t="s">
        <v>47</v>
      </c>
      <c r="L5" s="38" t="s">
        <v>48</v>
      </c>
    </row>
    <row r="6" ht="26" customHeight="1" spans="1:13">
      <c r="A6" s="14">
        <v>501</v>
      </c>
      <c r="B6" s="40" t="s">
        <v>135</v>
      </c>
      <c r="C6" s="38" t="s">
        <v>136</v>
      </c>
      <c r="D6" s="14">
        <v>3618</v>
      </c>
      <c r="E6" s="41"/>
      <c r="F6" s="20">
        <f>IF(D6="","",ROUND(D6*E6,0))</f>
        <v>0</v>
      </c>
      <c r="G6" s="21">
        <v>501</v>
      </c>
      <c r="H6" s="42" t="s">
        <v>137</v>
      </c>
      <c r="I6" s="21" t="s">
        <v>95</v>
      </c>
      <c r="J6" s="14">
        <v>1500</v>
      </c>
      <c r="K6" s="23"/>
      <c r="L6" s="20">
        <f t="shared" ref="L6:L14" si="0">IF(J6="","",ROUND(J6*K6,0))</f>
        <v>0</v>
      </c>
      <c r="M6" s="35" t="s">
        <v>138</v>
      </c>
    </row>
    <row r="7" ht="26" customHeight="1" spans="1:13">
      <c r="A7" s="14">
        <v>502</v>
      </c>
      <c r="B7" s="40" t="s">
        <v>139</v>
      </c>
      <c r="C7" s="14" t="s">
        <v>95</v>
      </c>
      <c r="D7" s="14">
        <v>63000</v>
      </c>
      <c r="E7" s="41"/>
      <c r="F7" s="20">
        <f>IF(D7="","",ROUND(D7*E7,0))</f>
        <v>0</v>
      </c>
      <c r="G7" s="21">
        <v>502</v>
      </c>
      <c r="H7" s="43" t="s">
        <v>140</v>
      </c>
      <c r="I7" s="21" t="s">
        <v>95</v>
      </c>
      <c r="J7" s="44">
        <v>1500</v>
      </c>
      <c r="K7" s="45"/>
      <c r="L7" s="20">
        <f t="shared" si="0"/>
        <v>0</v>
      </c>
      <c r="M7" s="35" t="s">
        <v>141</v>
      </c>
    </row>
    <row r="8" ht="26" customHeight="1" spans="1:13">
      <c r="A8" s="14">
        <v>503</v>
      </c>
      <c r="B8" s="40" t="s">
        <v>142</v>
      </c>
      <c r="C8" s="14" t="s">
        <v>95</v>
      </c>
      <c r="D8" s="14">
        <v>136152</v>
      </c>
      <c r="E8" s="41"/>
      <c r="F8" s="20">
        <f>IF(D8="","",ROUND(D8*E8,0))</f>
        <v>0</v>
      </c>
      <c r="G8" s="21">
        <v>503</v>
      </c>
      <c r="H8" s="46" t="s">
        <v>143</v>
      </c>
      <c r="I8" s="47" t="s">
        <v>144</v>
      </c>
      <c r="J8" s="44">
        <v>50</v>
      </c>
      <c r="K8" s="45"/>
      <c r="L8" s="20">
        <f t="shared" si="0"/>
        <v>0</v>
      </c>
    </row>
    <row r="9" ht="26" customHeight="1" spans="1:13">
      <c r="A9" s="14">
        <v>504</v>
      </c>
      <c r="B9" s="40" t="s">
        <v>145</v>
      </c>
      <c r="C9" s="14" t="s">
        <v>95</v>
      </c>
      <c r="D9" s="14">
        <v>37415.4</v>
      </c>
      <c r="E9" s="41"/>
      <c r="F9" s="20">
        <f>IF(D9="","",ROUND(D9*E9,0))</f>
        <v>0</v>
      </c>
      <c r="G9" s="21">
        <v>504</v>
      </c>
      <c r="H9" s="46" t="s">
        <v>146</v>
      </c>
      <c r="I9" s="47" t="s">
        <v>126</v>
      </c>
      <c r="J9" s="44">
        <v>2</v>
      </c>
      <c r="K9" s="45"/>
      <c r="L9" s="20">
        <f t="shared" si="0"/>
        <v>0</v>
      </c>
      <c r="M9" s="35" t="s">
        <v>147</v>
      </c>
    </row>
    <row r="10" ht="26" customHeight="1" spans="1:13">
      <c r="A10" s="48"/>
      <c r="B10" s="48"/>
      <c r="C10" s="48"/>
      <c r="D10" s="48"/>
      <c r="E10" s="48"/>
      <c r="F10" s="48"/>
      <c r="G10" s="21">
        <v>505</v>
      </c>
      <c r="H10" s="40" t="s">
        <v>148</v>
      </c>
      <c r="I10" s="38" t="s">
        <v>126</v>
      </c>
      <c r="J10" s="14">
        <v>250</v>
      </c>
      <c r="K10" s="41"/>
      <c r="L10" s="20">
        <f t="shared" si="0"/>
        <v>0</v>
      </c>
      <c r="M10" s="35" t="s">
        <v>149</v>
      </c>
    </row>
    <row r="11" ht="26" customHeight="1" spans="1:13">
      <c r="A11" s="14"/>
      <c r="B11" s="26"/>
      <c r="C11" s="14"/>
      <c r="D11" s="14"/>
      <c r="E11" s="14"/>
      <c r="F11" s="20"/>
      <c r="G11" s="21">
        <v>506</v>
      </c>
      <c r="H11" s="40" t="s">
        <v>150</v>
      </c>
      <c r="I11" s="14" t="s">
        <v>95</v>
      </c>
      <c r="J11" s="14">
        <v>50</v>
      </c>
      <c r="K11" s="41"/>
      <c r="L11" s="20">
        <f t="shared" si="0"/>
        <v>0</v>
      </c>
    </row>
    <row r="12" ht="26" customHeight="1" spans="1:13">
      <c r="A12" s="25"/>
      <c r="B12" s="25"/>
      <c r="C12" s="25"/>
      <c r="D12" s="25"/>
      <c r="E12" s="25"/>
      <c r="F12" s="25"/>
      <c r="G12" s="14">
        <v>507</v>
      </c>
      <c r="H12" s="40" t="s">
        <v>151</v>
      </c>
      <c r="I12" s="38" t="s">
        <v>152</v>
      </c>
      <c r="J12" s="14">
        <v>300</v>
      </c>
      <c r="K12" s="41"/>
      <c r="L12" s="20">
        <f t="shared" si="0"/>
        <v>0</v>
      </c>
      <c r="M12" s="35" t="s">
        <v>153</v>
      </c>
    </row>
    <row r="13" ht="26" customHeight="1" spans="1:13">
      <c r="A13" s="25"/>
      <c r="B13" s="25"/>
      <c r="C13" s="25"/>
      <c r="D13" s="25"/>
      <c r="E13" s="25"/>
      <c r="F13" s="25"/>
      <c r="G13" s="14">
        <v>508</v>
      </c>
      <c r="H13" s="46" t="s">
        <v>154</v>
      </c>
      <c r="I13" s="47" t="s">
        <v>152</v>
      </c>
      <c r="J13" s="44">
        <v>6</v>
      </c>
      <c r="K13" s="45"/>
      <c r="L13" s="20">
        <f>J13*K13</f>
        <v>0</v>
      </c>
    </row>
    <row r="14" ht="26" customHeight="1" spans="1:13">
      <c r="A14" s="25"/>
      <c r="B14" s="25"/>
      <c r="C14" s="25"/>
      <c r="D14" s="25"/>
      <c r="E14" s="25"/>
      <c r="F14" s="25"/>
      <c r="G14" s="14">
        <v>509</v>
      </c>
      <c r="H14" s="40" t="s">
        <v>155</v>
      </c>
      <c r="I14" s="14" t="s">
        <v>98</v>
      </c>
      <c r="J14" s="14">
        <v>32970</v>
      </c>
      <c r="K14" s="41"/>
      <c r="L14" s="20">
        <f>IF(J14="","",ROUND(J14*K14,0))</f>
        <v>0</v>
      </c>
      <c r="M14" s="35" t="s">
        <v>156</v>
      </c>
    </row>
    <row r="15" ht="26" customHeight="1" spans="1:13">
      <c r="A15" s="25"/>
      <c r="B15" s="25"/>
      <c r="C15" s="25"/>
      <c r="D15" s="25"/>
      <c r="E15" s="25"/>
      <c r="F15" s="25"/>
      <c r="G15" s="14">
        <v>510</v>
      </c>
      <c r="H15" s="40" t="s">
        <v>157</v>
      </c>
      <c r="I15" s="14" t="s">
        <v>95</v>
      </c>
      <c r="J15" s="14">
        <v>8257</v>
      </c>
      <c r="K15" s="41"/>
      <c r="L15" s="20">
        <f>IF(J15="","",ROUND(J15*K15,0))</f>
        <v>0</v>
      </c>
    </row>
    <row r="16" ht="26" customHeight="1" spans="1:13">
      <c r="A16" s="39" t="s">
        <v>158</v>
      </c>
      <c r="B16" s="15"/>
      <c r="C16" s="15"/>
      <c r="D16" s="15"/>
      <c r="E16" s="15"/>
      <c r="F16" s="33">
        <f>SUM(F6:F9)</f>
        <v>0</v>
      </c>
      <c r="G16" s="39" t="s">
        <v>159</v>
      </c>
      <c r="H16" s="15"/>
      <c r="I16" s="15"/>
      <c r="J16" s="15"/>
      <c r="K16" s="15"/>
      <c r="L16" s="33">
        <f>SUM(L6:L15)</f>
        <v>0</v>
      </c>
    </row>
  </sheetData>
  <sheetProtection algorithmName="SHA-512" hashValue="xgnJL/974Zf/dpgGZZfZFK8JZDN1VWuLtRss5oON1QBUrs/BvlWJ3AV4/PUJGgGbDtpUZrd2dbNUHUUBM+EenQ==" saltValue="tZekNjKaMFnjzUqaJI995Q==" spinCount="100000" sheet="1" formatColumns="0" formatRows="0" objects="1"/>
  <protectedRanges>
    <protectedRange sqref="K10:K11 K14" name="区域2"/>
    <protectedRange sqref="K6" name="区域2_1"/>
    <protectedRange sqref="K13" name="区域2_2"/>
  </protectedRanges>
  <mergeCells count="6">
    <mergeCell ref="A1:L1"/>
    <mergeCell ref="A3:L3"/>
    <mergeCell ref="A4:F4"/>
    <mergeCell ref="G4:L4"/>
    <mergeCell ref="A16:E16"/>
    <mergeCell ref="G16:K16"/>
  </mergeCells>
  <conditionalFormatting sqref="F6">
    <cfRule type="cellIs" dxfId="0" priority="7" stopIfTrue="1" operator="equal">
      <formula>0</formula>
    </cfRule>
  </conditionalFormatting>
  <conditionalFormatting sqref="F7">
    <cfRule type="cellIs" dxfId="0" priority="8" stopIfTrue="1" operator="equal">
      <formula>0</formula>
    </cfRule>
  </conditionalFormatting>
  <conditionalFormatting sqref="L12">
    <cfRule type="cellIs" dxfId="0" priority="3" stopIfTrue="1" operator="equal">
      <formula>0</formula>
    </cfRule>
  </conditionalFormatting>
  <conditionalFormatting sqref="L13">
    <cfRule type="cellIs" dxfId="0" priority="1" stopIfTrue="1" operator="equal">
      <formula>0</formula>
    </cfRule>
  </conditionalFormatting>
  <conditionalFormatting sqref="L15">
    <cfRule type="cellIs" dxfId="0" priority="2" stopIfTrue="1" operator="equal">
      <formula>0</formula>
    </cfRule>
  </conditionalFormatting>
  <conditionalFormatting sqref="G6:G13">
    <cfRule type="cellIs" dxfId="0" priority="5" stopIfTrue="1" operator="equal">
      <formula>0</formula>
    </cfRule>
  </conditionalFormatting>
  <conditionalFormatting sqref="L6:L9">
    <cfRule type="cellIs" dxfId="0" priority="4" stopIfTrue="1" operator="equal">
      <formula>0</formula>
    </cfRule>
  </conditionalFormatting>
  <conditionalFormatting sqref="L10:L11 F8:F9 F11 L14">
    <cfRule type="cellIs" dxfId="0" priority="6" stopIfTrue="1" operator="equal">
      <formula>0</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showZeros="0" tabSelected="1" view="pageBreakPreview" zoomScale="130" zoomScaleNormal="100" workbookViewId="0">
      <selection activeCell="A3" sqref="A3:L3"/>
    </sheetView>
  </sheetViews>
  <sheetFormatPr defaultColWidth="8.88333333333333" defaultRowHeight="15"/>
  <cols>
    <col min="1" max="1" width="8.88333333333333" style="1"/>
    <col min="2" max="2" width="15" style="1" customWidth="1"/>
    <col min="3" max="6" width="11.1333333333333" style="1" customWidth="1"/>
    <col min="7" max="7" width="10.7583333333333" style="1" customWidth="1"/>
    <col min="8" max="8" width="13.1333333333333" style="1" customWidth="1"/>
    <col min="9" max="12" width="8.88333333333333" style="1"/>
    <col min="13" max="13" width="29.5583333333333" style="1" hidden="1" customWidth="1"/>
    <col min="14" max="16384" width="8.88333333333333" style="1"/>
  </cols>
  <sheetData>
    <row r="1" ht="33" customHeight="1" spans="1:13">
      <c r="A1" s="2" t="s">
        <v>16</v>
      </c>
      <c r="B1" s="2"/>
      <c r="C1" s="2"/>
      <c r="D1" s="2"/>
      <c r="E1" s="2"/>
      <c r="F1" s="2"/>
      <c r="G1" s="2"/>
      <c r="H1" s="2"/>
      <c r="I1" s="2"/>
      <c r="J1" s="2"/>
      <c r="K1" s="2"/>
      <c r="L1" s="2"/>
      <c r="M1" s="3"/>
    </row>
    <row r="2" ht="26" customHeight="1" spans="1:13">
      <c r="A2" s="4" t="str">
        <f>汇总表!A2</f>
        <v>线路：宁马高速G4211南京段                                                </v>
      </c>
      <c r="B2" s="4"/>
      <c r="C2" s="4"/>
      <c r="D2" s="4" t="str">
        <f>汇总表!D2</f>
        <v>桩号：K0+000-K26+115                            </v>
      </c>
      <c r="E2" s="4"/>
      <c r="F2" s="4"/>
      <c r="G2" s="4"/>
      <c r="H2" s="4" t="str">
        <f>汇总表!F2</f>
        <v>里程：26.115km</v>
      </c>
      <c r="I2" s="5"/>
      <c r="J2" s="5"/>
      <c r="K2" s="5" t="s">
        <v>20</v>
      </c>
      <c r="L2" s="5"/>
      <c r="M2" s="6"/>
    </row>
    <row r="3" ht="26" customHeight="1" spans="1:13">
      <c r="A3" s="7" t="s">
        <v>160</v>
      </c>
      <c r="B3" s="8"/>
      <c r="C3" s="8"/>
      <c r="D3" s="8"/>
      <c r="E3" s="8"/>
      <c r="F3" s="8"/>
      <c r="G3" s="8"/>
      <c r="H3" s="8"/>
      <c r="I3" s="8"/>
      <c r="J3" s="8"/>
      <c r="K3" s="8"/>
      <c r="L3" s="9"/>
      <c r="M3" s="10"/>
    </row>
    <row r="4" ht="26" customHeight="1" spans="1:13">
      <c r="A4" s="7" t="s">
        <v>161</v>
      </c>
      <c r="B4" s="8"/>
      <c r="C4" s="8"/>
      <c r="D4" s="8"/>
      <c r="E4" s="8"/>
      <c r="F4" s="8"/>
      <c r="G4" s="11" t="s">
        <v>162</v>
      </c>
      <c r="H4" s="8"/>
      <c r="I4" s="8"/>
      <c r="J4" s="8"/>
      <c r="K4" s="8"/>
      <c r="L4" s="9"/>
      <c r="M4" s="10" t="s">
        <v>161</v>
      </c>
    </row>
    <row r="5" ht="26" customHeight="1" spans="1:13">
      <c r="A5" s="12" t="s">
        <v>43</v>
      </c>
      <c r="B5" s="13" t="s">
        <v>163</v>
      </c>
      <c r="C5" s="13" t="s">
        <v>164</v>
      </c>
      <c r="D5" s="13" t="s">
        <v>165</v>
      </c>
      <c r="E5" s="14" t="s">
        <v>166</v>
      </c>
      <c r="F5" s="14" t="s">
        <v>167</v>
      </c>
      <c r="G5" s="15" t="s">
        <v>43</v>
      </c>
      <c r="H5" s="14" t="s">
        <v>163</v>
      </c>
      <c r="I5" s="14" t="s">
        <v>164</v>
      </c>
      <c r="J5" s="14" t="s">
        <v>165</v>
      </c>
      <c r="K5" s="14" t="s">
        <v>166</v>
      </c>
      <c r="L5" s="14" t="s">
        <v>167</v>
      </c>
      <c r="M5" s="10"/>
    </row>
    <row r="6" ht="26" customHeight="1" spans="1:13">
      <c r="A6" s="14" t="s">
        <v>168</v>
      </c>
      <c r="B6" s="16" t="s">
        <v>169</v>
      </c>
      <c r="C6" s="17" t="s">
        <v>170</v>
      </c>
      <c r="D6" s="18">
        <v>50</v>
      </c>
      <c r="E6" s="19"/>
      <c r="F6" s="20">
        <f>D6*E6</f>
        <v>0</v>
      </c>
      <c r="G6" s="21">
        <v>601</v>
      </c>
      <c r="H6" s="22" t="s">
        <v>171</v>
      </c>
      <c r="I6" s="21" t="s">
        <v>172</v>
      </c>
      <c r="J6" s="21">
        <v>1</v>
      </c>
      <c r="K6" s="23"/>
      <c r="L6" s="20">
        <f>J6*K6</f>
        <v>0</v>
      </c>
      <c r="M6" s="24"/>
    </row>
    <row r="7" ht="26" customHeight="1" spans="1:13">
      <c r="A7" s="14" t="s">
        <v>173</v>
      </c>
      <c r="B7" s="16" t="s">
        <v>174</v>
      </c>
      <c r="C7" s="17" t="s">
        <v>170</v>
      </c>
      <c r="D7" s="18">
        <v>80</v>
      </c>
      <c r="E7" s="19"/>
      <c r="F7" s="20">
        <f>D7*E7</f>
        <v>0</v>
      </c>
      <c r="G7" s="21"/>
      <c r="H7" s="25"/>
      <c r="I7" s="25"/>
      <c r="J7" s="25"/>
      <c r="K7" s="25"/>
      <c r="L7" s="20"/>
      <c r="M7" s="24"/>
    </row>
    <row r="8" ht="26" customHeight="1" spans="1:13">
      <c r="A8" s="21">
        <v>602</v>
      </c>
      <c r="B8" s="26" t="s">
        <v>175</v>
      </c>
      <c r="C8" s="14" t="s">
        <v>98</v>
      </c>
      <c r="D8" s="14">
        <v>363852</v>
      </c>
      <c r="E8" s="19"/>
      <c r="F8" s="20">
        <f>D8*E8</f>
        <v>0</v>
      </c>
      <c r="G8" s="14"/>
      <c r="H8" s="27"/>
      <c r="I8" s="17"/>
      <c r="J8" s="18"/>
      <c r="K8" s="18"/>
      <c r="L8" s="28"/>
      <c r="M8" s="29"/>
    </row>
    <row r="9" ht="26" customHeight="1" spans="1:13">
      <c r="A9" s="30" t="s">
        <v>176</v>
      </c>
      <c r="B9" s="31"/>
      <c r="C9" s="31"/>
      <c r="D9" s="31"/>
      <c r="E9" s="32"/>
      <c r="F9" s="33">
        <f>SUM(F6:F8)</f>
        <v>0</v>
      </c>
      <c r="G9" s="30" t="s">
        <v>177</v>
      </c>
      <c r="H9" s="31"/>
      <c r="I9" s="31"/>
      <c r="J9" s="31"/>
      <c r="K9" s="32"/>
      <c r="L9" s="33">
        <f>SUM(L6:L8)</f>
        <v>0</v>
      </c>
      <c r="M9" s="34"/>
    </row>
  </sheetData>
  <sheetProtection algorithmName="SHA-512" hashValue="y1/nHfduZmAnE7zQEKEWqkiPAYlkMjkO2HBDgD9oYUMvXXXGFuQF0dTBSrOHGip15qAbLRdpzu43V2jFci2ywQ==" saltValue="PYM2Co97B+CLBvJ+/INKag==" spinCount="100000" sheet="1" formatColumns="0" formatRows="0" objects="1"/>
  <protectedRanges>
    <protectedRange sqref="K7:K8" name="区域2"/>
    <protectedRange sqref="E6:E7" name="区域1_2"/>
    <protectedRange sqref="K6" name="区域2_1"/>
  </protectedRanges>
  <mergeCells count="6">
    <mergeCell ref="A1:L1"/>
    <mergeCell ref="A3:L3"/>
    <mergeCell ref="A4:F4"/>
    <mergeCell ref="G4:L4"/>
    <mergeCell ref="A9:E9"/>
    <mergeCell ref="G9:K9"/>
  </mergeCells>
  <conditionalFormatting sqref="F6:F8">
    <cfRule type="cellIs" dxfId="0" priority="3" stopIfTrue="1" operator="equal">
      <formula>0</formula>
    </cfRule>
  </conditionalFormatting>
  <conditionalFormatting sqref="L6:L8 M6:M7">
    <cfRule type="cellIs" dxfId="0" priority="4" stopIfTrue="1" operator="equal">
      <formula>0</formula>
    </cfRule>
  </conditionalFormatting>
  <pageMargins left="0.751388888888889" right="0.751388888888889" top="1" bottom="1"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9" master="" otherUserPermission="visible"/>
  <rangeList sheetStid="1" master="" otherUserPermission="visible"/>
  <rangeList sheetStid="4" master="" otherUserPermission="visible"/>
  <rangeList sheetStid="2" master="" otherUserPermission="visible">
    <arrUserId title="区域2" rangeCreator="" othersAccessPermission="edit"/>
    <arrUserId title="区域2_1" rangeCreator="" othersAccessPermission="edit"/>
  </rangeList>
  <rangeList sheetStid="3" master="" otherUserPermission="visible">
    <arrUserId title="区域2" rangeCreator="" othersAccessPermission="edit"/>
  </rangeList>
  <rangeList sheetStid="5" master="" otherUserPermission="visible">
    <arrUserId title="区域2_1" rangeCreator="" othersAccessPermission="edit"/>
    <arrUserId title="区域2_2" rangeCreator="" othersAccessPermission="edit"/>
    <arrUserId title="区域2_3" rangeCreator="" othersAccessPermission="edit"/>
  </rangeList>
  <rangeList sheetStid="6" master="" otherUserPermission="visible">
    <arrUserId title="区域2" rangeCreator="" othersAccessPermission="edit"/>
    <arrUserId title="区域2_1" rangeCreator="" othersAccessPermission="edit"/>
    <arrUserId title="区域2_2" rangeCreator="" othersAccessPermission="edit"/>
  </rangeList>
  <rangeList sheetStid="7" master="" otherUserPermission="visible">
    <arrUserId title="区域2" rangeCreator="" othersAccessPermission="edit"/>
    <arrUserId title="区域1_2" rangeCreator="" othersAccessPermission="edit"/>
    <arrUserId title="区域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 </vt:lpstr>
      <vt:lpstr>总说明</vt:lpstr>
      <vt:lpstr>汇总表</vt:lpstr>
      <vt:lpstr>第100章</vt:lpstr>
      <vt:lpstr>第200章</vt:lpstr>
      <vt:lpstr>第300章</vt:lpstr>
      <vt:lpstr>第400章</vt:lpstr>
      <vt:lpstr>第500章</vt:lpstr>
      <vt:lpstr>第600章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dagu</cp:lastModifiedBy>
  <dcterms:created xsi:type="dcterms:W3CDTF">2023-12-06T02:33:00Z</dcterms:created>
  <dcterms:modified xsi:type="dcterms:W3CDTF">2025-12-23T03:01:27Z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78417951041147889D24E7F0C50BB88A_13</vt:lpwstr>
  </property>
  <property fmtid="{D5CDD505-2E9C-101B-9397-08002B2CF9AE}" pid="3" name="KSOProductBuildVer">
    <vt:lpwstr>2052-12.1.0.24034</vt:lpwstr>
  </property>
  <property fmtid="{D5CDD505-2E9C-101B-9397-08002B2CF9AE}" pid="4" name="CalculationRule">
    <vt:i4>0</vt:i4>
  </property>
</Properties>
</file>